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 tabRatio="500" firstSheet="2" activeTab="2"/>
  </bookViews>
  <sheets>
    <sheet name="Лист1" sheetId="1" state="hidden" r:id="rId1"/>
    <sheet name="Форма ОУ  Справочные данные" sheetId="2" state="hidden" r:id="rId2"/>
    <sheet name="Форма ОУ Общие сведения " sheetId="3" r:id="rId3"/>
    <sheet name="Лист5" sheetId="4" state="hidden" r:id="rId4"/>
    <sheet name="Лист6" sheetId="5" state="hidden" r:id="rId5"/>
    <sheet name="Форма ОУ ФГОС НОО" sheetId="6" r:id="rId6"/>
    <sheet name="Форма ОУ ФГОС ООО, кадры 5-11" sheetId="7" r:id="rId7"/>
    <sheet name="Форма ОУ  ФГОС СОО" sheetId="8" r:id="rId8"/>
    <sheet name="СВОД по формам ОУ (кол-во)" sheetId="9" r:id="rId9"/>
    <sheet name="СВОД по формам ОУ (доля)" sheetId="10" r:id="rId10"/>
    <sheet name="Лист2" sheetId="11" state="hidden" r:id="rId11"/>
    <sheet name="Лист9" sheetId="12" state="hidden" r:id="rId12"/>
    <sheet name="Свод 1-11 классы (старый)" sheetId="13" state="hidden" r:id="rId13"/>
    <sheet name="Лист2 (2)" sheetId="14" state="hidden" r:id="rId14"/>
    <sheet name="Свод 1-11 классы (v2)" sheetId="15" state="hidden" r:id="rId15"/>
    <sheet name="СВОД 1-11 классы" sheetId="16" r:id="rId16"/>
    <sheet name="Лист11" sheetId="17" state="hidden" r:id="rId17"/>
    <sheet name="СВОД по формам ОУ (2)" sheetId="18" state="hidden" r:id="rId18"/>
    <sheet name="СВОД по формам ОУ" sheetId="19" state="hidden" r:id="rId19"/>
  </sheets>
  <definedNames>
    <definedName name="_xlnm._FilterDatabase" localSheetId="15" hidden="1">'СВОД 1-11 классы'!$A$1:$G$3515</definedName>
    <definedName name="Александровский">Лист1!$I$3:$I$22</definedName>
    <definedName name="Александровский2">Лист1!$I$3:$K$22</definedName>
    <definedName name="Андроповский">Лист1!$A$3:$A$31</definedName>
    <definedName name="Андроповский2">Лист1!$A$3:$C$31</definedName>
    <definedName name="Апанасенковский">Лист1!$F$3:$F$16</definedName>
    <definedName name="Апанасенковский1">Лист1!$F$3:$G$16</definedName>
    <definedName name="Апанасенковский2">Лист1!$F$3:$H$16</definedName>
    <definedName name="Арзгирский">Лист1!$L$3:$L$13</definedName>
    <definedName name="Арзгирский2">Лист1!$L$3:$N$13</definedName>
    <definedName name="Благодарненский">Лист1!$O$3:$O$26</definedName>
    <definedName name="Благодарненский2">Лист1!$O$3:$Q$26</definedName>
    <definedName name="Буденновский">Лист1!$R$3:$R$34</definedName>
    <definedName name="Буденновский2">Лист1!$R$3:$T$34</definedName>
    <definedName name="Георгиевский">Лист1!$U$3:$U$27</definedName>
    <definedName name="Георгиевский2">Лист1!$U$3:$W$27</definedName>
    <definedName name="Грачевский">Лист1!$X$3:$X$18</definedName>
    <definedName name="Грачевский2">Лист1!$X$3:$Z$18</definedName>
    <definedName name="Ессентуки">Лист1!$G$58</definedName>
    <definedName name="Ессентуки2">Лист1!$F$62:$H$62</definedName>
    <definedName name="Железноводск">Лист1!$H$58</definedName>
    <definedName name="Железноводск2">Лист1!$F$63:$H$63</definedName>
    <definedName name="Изобильненский">Лист1!$AA$3:$AA$27</definedName>
    <definedName name="Изобильненский2">Лист1!$AA$3:$AC$27</definedName>
    <definedName name="Ипатовский">Лист1!$AD$3:$AD$49</definedName>
    <definedName name="Ипатовский2">Лист1!$AD$3:$AF$49</definedName>
    <definedName name="Кировский">Лист1!$AG$3:$AG$25</definedName>
    <definedName name="Кировский2">Лист1!$AG$3:$AI$25</definedName>
    <definedName name="Кисловодск">Лист1!$I$58</definedName>
    <definedName name="Кисловодск2">Лист1!$F$64:$H$64</definedName>
    <definedName name="Кочубеевский">Лист1!$AJ$3:$AJ$52</definedName>
    <definedName name="Кочубеевский2">Лист1!$AJ$3:$AL$52</definedName>
    <definedName name="Красногвардейский">Лист1!$AM$3:$AM$21</definedName>
    <definedName name="Красногвардейский2">Лист1!$AM$3:$AO$21</definedName>
    <definedName name="Курский">Лист1!$AP$3:$AP$49</definedName>
    <definedName name="Курский2">Лист1!$AP$3:$AR$49</definedName>
    <definedName name="Левокумский">Лист1!$AT$3:$AT$23</definedName>
    <definedName name="Левокумский2">Лист1!$AT$3:$AV$23</definedName>
    <definedName name="Лермонтов">Лист1!$J$58</definedName>
    <definedName name="Лермонтов2">Лист1!$F$65:$H$65</definedName>
    <definedName name="Минераловодский">Лист1!$AX$3:$AX$54</definedName>
    <definedName name="Минераловодский2">Лист1!$AX$3:$AZ$54</definedName>
    <definedName name="Нефтекумский">Лист1!$BC$3:$BC$27</definedName>
    <definedName name="Нефтекумский2">Лист1!$BC$3:$BE$27</definedName>
    <definedName name="Новоалександровский">Лист1!$BG$3:$BG$43</definedName>
    <definedName name="Новоалександровский2">Лист1!$BG$3:$BI$43</definedName>
    <definedName name="Новоселицкий">Лист1!$BK$3:$BK$13</definedName>
    <definedName name="Новоселицкий2">Лист1!$BK$3:$BM$13</definedName>
    <definedName name="Петровский2">Лист1!$BO$3:$BQ$28</definedName>
    <definedName name="Предгорный">Лист1!$BS$3:$BS$47</definedName>
    <definedName name="Предгорный2">Лист1!$BS$3:$BU$47</definedName>
    <definedName name="Пятигорск">Лист1!$K$58</definedName>
    <definedName name="Пятигорск2">Лист1!$F$66:$H$66</definedName>
    <definedName name="Советский">Лист1!$BW$3:$BW$28</definedName>
    <definedName name="Советский2">Лист1!$BW$3:$BY$28</definedName>
    <definedName name="Ставрополь">Лист1!$F$58</definedName>
    <definedName name="Ставрополь2">Лист1!$F$61:$H$61</definedName>
    <definedName name="Степновский">Лист1!$CA$3:$CA$23</definedName>
    <definedName name="Степновский2">Лист1!$CA$3:$CC$23</definedName>
    <definedName name="Труновский">Лист1!$CE$3:$CE$17</definedName>
    <definedName name="Труновский2">Лист1!$CE$3:$CG$17</definedName>
    <definedName name="Туркменский">Лист1!$CI$3:$CI$27</definedName>
    <definedName name="Туркменский2">Лист1!$CI$3:$CK$27</definedName>
    <definedName name="Шпаковский">Лист1!$CL$3:$CL$44</definedName>
    <definedName name="Шпаковский2">Лист1!$CL$3:$CN$44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1" i="7"/>
  <c r="B437" i="19"/>
  <c r="B384"/>
  <c r="B370"/>
  <c r="A369"/>
  <c r="A368"/>
  <c r="B361"/>
  <c r="A361"/>
  <c r="B360"/>
  <c r="B322"/>
  <c r="B358" s="1"/>
  <c r="A322"/>
  <c r="B283"/>
  <c r="B282"/>
  <c r="B281"/>
  <c r="A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A184"/>
  <c r="A183"/>
  <c r="B111"/>
  <c r="B110"/>
  <c r="B109"/>
  <c r="D92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A5"/>
  <c r="B4"/>
  <c r="B3"/>
  <c r="A3"/>
  <c r="B2"/>
  <c r="A2"/>
  <c r="B1"/>
  <c r="A1"/>
  <c r="B438" i="18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4"/>
  <c r="B383"/>
  <c r="B382"/>
  <c r="B381"/>
  <c r="B380"/>
  <c r="B379"/>
  <c r="B378"/>
  <c r="B377"/>
  <c r="B376"/>
  <c r="B375"/>
  <c r="B374"/>
  <c r="B373"/>
  <c r="B372"/>
  <c r="B371"/>
  <c r="B370"/>
  <c r="A370"/>
  <c r="B369"/>
  <c r="A369"/>
  <c r="B368"/>
  <c r="B367"/>
  <c r="B366"/>
  <c r="B365"/>
  <c r="B362"/>
  <c r="A362"/>
  <c r="B361"/>
  <c r="B323"/>
  <c r="B357" s="1"/>
  <c r="A323"/>
  <c r="B322"/>
  <c r="B321"/>
  <c r="B320"/>
  <c r="B319"/>
  <c r="B318"/>
  <c r="B317"/>
  <c r="B315"/>
  <c r="B314"/>
  <c r="B313"/>
  <c r="B312"/>
  <c r="B310"/>
  <c r="B309"/>
  <c r="B308"/>
  <c r="B307"/>
  <c r="B306"/>
  <c r="B305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A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A185"/>
  <c r="A184"/>
  <c r="B183"/>
  <c r="B182"/>
  <c r="B181"/>
  <c r="B159"/>
  <c r="B157"/>
  <c r="B155"/>
  <c r="B154"/>
  <c r="B153"/>
  <c r="B152"/>
  <c r="B151"/>
  <c r="B150"/>
  <c r="B148"/>
  <c r="B147"/>
  <c r="B146"/>
  <c r="B145"/>
  <c r="B144"/>
  <c r="B143"/>
  <c r="B142"/>
  <c r="B141"/>
  <c r="B140"/>
  <c r="B139"/>
  <c r="B112"/>
  <c r="B111"/>
  <c r="B110"/>
  <c r="B108"/>
  <c r="B107"/>
  <c r="B106"/>
  <c r="B105"/>
  <c r="B104"/>
  <c r="B103"/>
  <c r="B102"/>
  <c r="B101"/>
  <c r="B100"/>
  <c r="B99"/>
  <c r="B98"/>
  <c r="B94"/>
  <c r="B93"/>
  <c r="B92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B363" s="1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A5"/>
  <c r="B4"/>
  <c r="B3"/>
  <c r="A3"/>
  <c r="B2"/>
  <c r="A2"/>
  <c r="B1"/>
  <c r="A1"/>
  <c r="G3515" i="16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38"/>
  <c r="G3337"/>
  <c r="G3336"/>
  <c r="G3335"/>
  <c r="G3334"/>
  <c r="G3333"/>
  <c r="G3332"/>
  <c r="G3321"/>
  <c r="G3320"/>
  <c r="G3319"/>
  <c r="G3318"/>
  <c r="G3317"/>
  <c r="G1103" i="14"/>
  <c r="G1103" i="15" s="1"/>
  <c r="G1102" i="14"/>
  <c r="G1102" i="15" s="1"/>
  <c r="G1101" i="14"/>
  <c r="G1101" i="15" s="1"/>
  <c r="G1100" i="14"/>
  <c r="G1100" i="15" s="1"/>
  <c r="G1099" i="14"/>
  <c r="G1099" i="15" s="1"/>
  <c r="G1098" i="14"/>
  <c r="G1098" i="15" s="1"/>
  <c r="G1097" i="14"/>
  <c r="G1097" i="15" s="1"/>
  <c r="G1096" i="14"/>
  <c r="G1096" i="15" s="1"/>
  <c r="G1095" i="14"/>
  <c r="G1095" i="15" s="1"/>
  <c r="G1094" i="14"/>
  <c r="G1094" i="15" s="1"/>
  <c r="G1093" i="14"/>
  <c r="G1093" i="15" s="1"/>
  <c r="G1092" i="14"/>
  <c r="G1092" i="15" s="1"/>
  <c r="G1091" i="14"/>
  <c r="G1091" i="15" s="1"/>
  <c r="G1090" i="14"/>
  <c r="G1090" i="15" s="1"/>
  <c r="G1089" i="14"/>
  <c r="G1089" i="15" s="1"/>
  <c r="G1088" i="14"/>
  <c r="G1088" i="15" s="1"/>
  <c r="G1087" i="14"/>
  <c r="G1087" i="15" s="1"/>
  <c r="G1086" i="14"/>
  <c r="G1086" i="15" s="1"/>
  <c r="G1085" i="14"/>
  <c r="G1085" i="15" s="1"/>
  <c r="G1084" i="14"/>
  <c r="G1084" i="15" s="1"/>
  <c r="G1083" i="14"/>
  <c r="G1083" i="15" s="1"/>
  <c r="G1082" i="14"/>
  <c r="G1082" i="15" s="1"/>
  <c r="G1081" i="14"/>
  <c r="G1081" i="15" s="1"/>
  <c r="G1080" i="14"/>
  <c r="G1080" i="15" s="1"/>
  <c r="G1079" i="14"/>
  <c r="G1079" i="15" s="1"/>
  <c r="G1078" i="14"/>
  <c r="G1078" i="15" s="1"/>
  <c r="G1077" i="14"/>
  <c r="G1077" i="15" s="1"/>
  <c r="G1076" i="14"/>
  <c r="G1076" i="15" s="1"/>
  <c r="G1075" i="14"/>
  <c r="G1075" i="15" s="1"/>
  <c r="G1074" i="14"/>
  <c r="G1074" i="15" s="1"/>
  <c r="G1073" i="14"/>
  <c r="G1073" i="15" s="1"/>
  <c r="G1072" i="14"/>
  <c r="G1072" i="15" s="1"/>
  <c r="G1071" i="14"/>
  <c r="G1071" i="15" s="1"/>
  <c r="G1070" i="14"/>
  <c r="G1070" i="15" s="1"/>
  <c r="G1069" i="14"/>
  <c r="G1069" i="15" s="1"/>
  <c r="G1068" i="14"/>
  <c r="G1068" i="15" s="1"/>
  <c r="G1067" i="14"/>
  <c r="G1067" i="15" s="1"/>
  <c r="G1066" i="14"/>
  <c r="G1066" i="15" s="1"/>
  <c r="G1065" i="14"/>
  <c r="G1065" i="15" s="1"/>
  <c r="G1064" i="14"/>
  <c r="G1064" i="15" s="1"/>
  <c r="G1063" i="14"/>
  <c r="G1063" i="15" s="1"/>
  <c r="G1062" i="14"/>
  <c r="G1062" i="15" s="1"/>
  <c r="G1061" i="14"/>
  <c r="G1061" i="15" s="1"/>
  <c r="G1060" i="14"/>
  <c r="G1060" i="15" s="1"/>
  <c r="G1059" i="14"/>
  <c r="G1059" i="15" s="1"/>
  <c r="G1058" i="14"/>
  <c r="G1058" i="15" s="1"/>
  <c r="G1057" i="14"/>
  <c r="G1057" i="15" s="1"/>
  <c r="G1056" i="14"/>
  <c r="G1056" i="15" s="1"/>
  <c r="G1055" i="14"/>
  <c r="G1055" i="15" s="1"/>
  <c r="G1054" i="14"/>
  <c r="G1054" i="15" s="1"/>
  <c r="G1053" i="14"/>
  <c r="G1053" i="15" s="1"/>
  <c r="G1052" i="14"/>
  <c r="G1052" i="15" s="1"/>
  <c r="G1051" i="14"/>
  <c r="G1051" i="15" s="1"/>
  <c r="G1050" i="14"/>
  <c r="G1050" i="15" s="1"/>
  <c r="G1049" i="14"/>
  <c r="G1049" i="15" s="1"/>
  <c r="G1048" i="14"/>
  <c r="G1048" i="15" s="1"/>
  <c r="G1047" i="14"/>
  <c r="G1047" i="15" s="1"/>
  <c r="G1046" i="14"/>
  <c r="G1046" i="15" s="1"/>
  <c r="G1045" i="14"/>
  <c r="G1045" i="15" s="1"/>
  <c r="G1044" i="14"/>
  <c r="G1044" i="15" s="1"/>
  <c r="G1043" i="14"/>
  <c r="G1043" i="15" s="1"/>
  <c r="G1042" i="14"/>
  <c r="G1042" i="15" s="1"/>
  <c r="G1041" i="14"/>
  <c r="G1041" i="15" s="1"/>
  <c r="G1040" i="14"/>
  <c r="G1040" i="15" s="1"/>
  <c r="G1039" i="14"/>
  <c r="G1039" i="15" s="1"/>
  <c r="G1038" i="14"/>
  <c r="G1038" i="15" s="1"/>
  <c r="G1037" i="14"/>
  <c r="G1037" i="15" s="1"/>
  <c r="G1036" i="14"/>
  <c r="G1036" i="15" s="1"/>
  <c r="G1035" i="14"/>
  <c r="G1035" i="15" s="1"/>
  <c r="G1034" i="14"/>
  <c r="G1034" i="15" s="1"/>
  <c r="G1033" i="14"/>
  <c r="G1033" i="15" s="1"/>
  <c r="G1032" i="14"/>
  <c r="G1032" i="15" s="1"/>
  <c r="G1031" i="14"/>
  <c r="G1031" i="15" s="1"/>
  <c r="G1030" i="14"/>
  <c r="G1030" i="15" s="1"/>
  <c r="G1029" i="14"/>
  <c r="G1029" i="15" s="1"/>
  <c r="G1028" i="14"/>
  <c r="G1028" i="15" s="1"/>
  <c r="G1027" i="14"/>
  <c r="G1027" i="15" s="1"/>
  <c r="G1026" i="14"/>
  <c r="G1026" i="15" s="1"/>
  <c r="G1025" i="14"/>
  <c r="G1025" i="15" s="1"/>
  <c r="G1024" i="14"/>
  <c r="G1024" i="15" s="1"/>
  <c r="G1023" i="14"/>
  <c r="G1023" i="15" s="1"/>
  <c r="G1022" i="14"/>
  <c r="G1022" i="15" s="1"/>
  <c r="G1021" i="14"/>
  <c r="G1021" i="15" s="1"/>
  <c r="G1020" i="14"/>
  <c r="G1020" i="15" s="1"/>
  <c r="G1019" i="14"/>
  <c r="G1019" i="15" s="1"/>
  <c r="G1018" i="14"/>
  <c r="G1018" i="15" s="1"/>
  <c r="G1017" i="14"/>
  <c r="G1017" i="15" s="1"/>
  <c r="G1016" i="14"/>
  <c r="G1016" i="15" s="1"/>
  <c r="G1015" i="14"/>
  <c r="G1015" i="15" s="1"/>
  <c r="G1014" i="14"/>
  <c r="G1014" i="15" s="1"/>
  <c r="G1013" i="14"/>
  <c r="G1013" i="15" s="1"/>
  <c r="G1012" i="14"/>
  <c r="G1012" i="15" s="1"/>
  <c r="G1011" i="14"/>
  <c r="G1011" i="15" s="1"/>
  <c r="G1010" i="14"/>
  <c r="G1010" i="15" s="1"/>
  <c r="G1009" i="14"/>
  <c r="G1009" i="15" s="1"/>
  <c r="G1008" i="14"/>
  <c r="G1008" i="15" s="1"/>
  <c r="G1007" i="14"/>
  <c r="G1007" i="15" s="1"/>
  <c r="G1006" i="14"/>
  <c r="G1006" i="15" s="1"/>
  <c r="G1005" i="14"/>
  <c r="G1005" i="15" s="1"/>
  <c r="G1004" i="14"/>
  <c r="G1004" i="15" s="1"/>
  <c r="G1003" i="14"/>
  <c r="G1003" i="15" s="1"/>
  <c r="G1002" i="14"/>
  <c r="G1002" i="15" s="1"/>
  <c r="G1001" i="14"/>
  <c r="G1001" i="15" s="1"/>
  <c r="G1000" i="14"/>
  <c r="G1000" i="15" s="1"/>
  <c r="G999" i="14"/>
  <c r="G999" i="15" s="1"/>
  <c r="G998" i="14"/>
  <c r="G998" i="15" s="1"/>
  <c r="G997" i="14"/>
  <c r="G997" i="15" s="1"/>
  <c r="G996" i="14"/>
  <c r="G996" i="15" s="1"/>
  <c r="G995" i="14"/>
  <c r="G995" i="15" s="1"/>
  <c r="G994" i="14"/>
  <c r="G994" i="15" s="1"/>
  <c r="G993" i="14"/>
  <c r="G993" i="15" s="1"/>
  <c r="G992" i="14"/>
  <c r="G992" i="15" s="1"/>
  <c r="G991" i="14"/>
  <c r="G991" i="15" s="1"/>
  <c r="G990" i="14"/>
  <c r="G990" i="15" s="1"/>
  <c r="G989" i="14"/>
  <c r="G989" i="15" s="1"/>
  <c r="G988" i="14"/>
  <c r="G988" i="15" s="1"/>
  <c r="G987" i="14"/>
  <c r="G987" i="15" s="1"/>
  <c r="G980" i="14"/>
  <c r="G980" i="15" s="1"/>
  <c r="G979" i="14"/>
  <c r="G979" i="15" s="1"/>
  <c r="G978" i="14"/>
  <c r="G978" i="15" s="1"/>
  <c r="G977" i="14"/>
  <c r="G977" i="15" s="1"/>
  <c r="G976" i="14"/>
  <c r="G976" i="15" s="1"/>
  <c r="G974" i="14"/>
  <c r="G975" i="15" s="1"/>
  <c r="G973" i="14"/>
  <c r="G974" i="15" s="1"/>
  <c r="G972" i="14"/>
  <c r="G973" i="15" s="1"/>
  <c r="G971" i="14"/>
  <c r="G972" i="15" s="1"/>
  <c r="G970" i="14"/>
  <c r="G971" i="15" s="1"/>
  <c r="G969" i="14"/>
  <c r="G970" i="15" s="1"/>
  <c r="G968" i="14"/>
  <c r="G969" i="15" s="1"/>
  <c r="G967" i="14"/>
  <c r="G968" i="15" s="1"/>
  <c r="G966" i="14"/>
  <c r="G967" i="15" s="1"/>
  <c r="G965" i="14"/>
  <c r="G966" i="15" s="1"/>
  <c r="G964" i="14"/>
  <c r="G965" i="15" s="1"/>
  <c r="G963" i="14"/>
  <c r="G964" i="15" s="1"/>
  <c r="G962" i="14"/>
  <c r="G963" i="15" s="1"/>
  <c r="G961" i="14"/>
  <c r="G962" i="15" s="1"/>
  <c r="G960" i="14"/>
  <c r="G961" i="15" s="1"/>
  <c r="G959" i="14"/>
  <c r="G960" i="15" s="1"/>
  <c r="G958" i="14"/>
  <c r="G959" i="15" s="1"/>
  <c r="G957" i="14"/>
  <c r="G958" i="15" s="1"/>
  <c r="G956" i="14"/>
  <c r="G957" i="15" s="1"/>
  <c r="G955" i="14"/>
  <c r="G956" i="15" s="1"/>
  <c r="G954" i="14"/>
  <c r="G955" i="15" s="1"/>
  <c r="G953" i="14"/>
  <c r="G954" i="15" s="1"/>
  <c r="G952" i="14"/>
  <c r="G953" i="15" s="1"/>
  <c r="G951" i="14"/>
  <c r="G952" i="15" s="1"/>
  <c r="G950" i="14"/>
  <c r="G951" i="15" s="1"/>
  <c r="G949" i="14"/>
  <c r="G950" i="15" s="1"/>
  <c r="G948" i="14"/>
  <c r="G949" i="15" s="1"/>
  <c r="G947" i="14"/>
  <c r="G948" i="15" s="1"/>
  <c r="G946" i="14"/>
  <c r="G947" i="15" s="1"/>
  <c r="G945" i="14"/>
  <c r="G946" i="15" s="1"/>
  <c r="G944" i="14"/>
  <c r="G945" i="15" s="1"/>
  <c r="G943" i="14"/>
  <c r="G944" i="15" s="1"/>
  <c r="G942" i="14"/>
  <c r="G943" i="15" s="1"/>
  <c r="G941" i="14"/>
  <c r="G942" i="15" s="1"/>
  <c r="G940" i="14"/>
  <c r="G941" i="15" s="1"/>
  <c r="G939" i="14"/>
  <c r="G940" i="15" s="1"/>
  <c r="G938" i="14"/>
  <c r="G939" i="15" s="1"/>
  <c r="G925" i="14"/>
  <c r="G926" i="15" s="1"/>
  <c r="G924" i="14"/>
  <c r="G925" i="15" s="1"/>
  <c r="G923" i="14"/>
  <c r="G924" i="15" s="1"/>
  <c r="G922" i="14"/>
  <c r="G923" i="15" s="1"/>
  <c r="G921" i="14"/>
  <c r="G922" i="15" s="1"/>
  <c r="G920" i="14"/>
  <c r="G921" i="15" s="1"/>
  <c r="G919" i="14"/>
  <c r="G920" i="15" s="1"/>
  <c r="G908" i="14"/>
  <c r="G909" i="15" s="1"/>
  <c r="G907" i="14"/>
  <c r="G908" i="15" s="1"/>
  <c r="G906" i="14"/>
  <c r="G907" i="15" s="1"/>
  <c r="G905" i="14"/>
  <c r="G906" i="15" s="1"/>
  <c r="G904" i="14"/>
  <c r="G905" i="15" s="1"/>
  <c r="G755" i="11"/>
  <c r="G756" i="13" s="1"/>
  <c r="G754" i="11"/>
  <c r="G755" i="13" s="1"/>
  <c r="G753" i="11"/>
  <c r="G754" i="13" s="1"/>
  <c r="G752" i="11"/>
  <c r="G753" i="13" s="1"/>
  <c r="G751" i="11"/>
  <c r="G752" i="13" s="1"/>
  <c r="G750" i="11"/>
  <c r="G751" i="13" s="1"/>
  <c r="G749" i="11"/>
  <c r="G750" i="13" s="1"/>
  <c r="G748" i="11"/>
  <c r="G749" i="13" s="1"/>
  <c r="G747" i="11"/>
  <c r="G748" i="13" s="1"/>
  <c r="G746" i="11"/>
  <c r="G747" i="13" s="1"/>
  <c r="G745" i="11"/>
  <c r="G746" i="13" s="1"/>
  <c r="G744" i="11"/>
  <c r="G745" i="13" s="1"/>
  <c r="G743" i="11"/>
  <c r="G744" i="13" s="1"/>
  <c r="G742" i="11"/>
  <c r="G743" i="13" s="1"/>
  <c r="G741" i="11"/>
  <c r="G742" i="13" s="1"/>
  <c r="G740" i="11"/>
  <c r="G741" i="13" s="1"/>
  <c r="G739" i="11"/>
  <c r="G740" i="13" s="1"/>
  <c r="G738" i="11"/>
  <c r="G739" i="13" s="1"/>
  <c r="G737" i="11"/>
  <c r="G738" i="13" s="1"/>
  <c r="G736" i="11"/>
  <c r="G737" i="13" s="1"/>
  <c r="G735" i="11"/>
  <c r="G736" i="13" s="1"/>
  <c r="G734" i="11"/>
  <c r="G735" i="13" s="1"/>
  <c r="G733" i="11"/>
  <c r="G734" i="13" s="1"/>
  <c r="G732" i="11"/>
  <c r="G733" i="13" s="1"/>
  <c r="G731" i="11"/>
  <c r="G732" i="13" s="1"/>
  <c r="G730" i="11"/>
  <c r="G731" i="13" s="1"/>
  <c r="G729" i="11"/>
  <c r="G730" i="13" s="1"/>
  <c r="G728" i="11"/>
  <c r="G729" i="13" s="1"/>
  <c r="G727" i="11"/>
  <c r="G728" i="13" s="1"/>
  <c r="G726" i="11"/>
  <c r="G727" i="13" s="1"/>
  <c r="G725" i="11"/>
  <c r="G726" i="13" s="1"/>
  <c r="G724" i="11"/>
  <c r="G725" i="13" s="1"/>
  <c r="G723" i="11"/>
  <c r="G724" i="13" s="1"/>
  <c r="G722" i="11"/>
  <c r="G723" i="13" s="1"/>
  <c r="G721" i="11"/>
  <c r="G722" i="13" s="1"/>
  <c r="G720" i="11"/>
  <c r="G721" i="13" s="1"/>
  <c r="G719" i="11"/>
  <c r="G720" i="13" s="1"/>
  <c r="G718" i="11"/>
  <c r="G719" i="13" s="1"/>
  <c r="G717" i="11"/>
  <c r="G718" i="13" s="1"/>
  <c r="G716" i="11"/>
  <c r="G717" i="13" s="1"/>
  <c r="G715" i="11"/>
  <c r="G716" i="13" s="1"/>
  <c r="G714" i="11"/>
  <c r="G715" i="13" s="1"/>
  <c r="G713" i="11"/>
  <c r="G714" i="13" s="1"/>
  <c r="G712" i="11"/>
  <c r="G713" i="13" s="1"/>
  <c r="G711" i="11"/>
  <c r="G712" i="13" s="1"/>
  <c r="G710" i="11"/>
  <c r="G711" i="13" s="1"/>
  <c r="G709" i="11"/>
  <c r="G710" i="13" s="1"/>
  <c r="G708" i="11"/>
  <c r="G709" i="13" s="1"/>
  <c r="G707" i="11"/>
  <c r="G708" i="13" s="1"/>
  <c r="G706" i="11"/>
  <c r="G707" i="13" s="1"/>
  <c r="G705" i="11"/>
  <c r="G706" i="13" s="1"/>
  <c r="G704" i="11"/>
  <c r="G705" i="13" s="1"/>
  <c r="G703" i="11"/>
  <c r="G704" i="13" s="1"/>
  <c r="G702" i="11"/>
  <c r="G703" i="13" s="1"/>
  <c r="G701" i="11"/>
  <c r="G702" i="13" s="1"/>
  <c r="G700" i="11"/>
  <c r="G701" i="13" s="1"/>
  <c r="G699" i="11"/>
  <c r="G700" i="13" s="1"/>
  <c r="G698" i="11"/>
  <c r="G699" i="13" s="1"/>
  <c r="G697" i="11"/>
  <c r="G698" i="13" s="1"/>
  <c r="G696" i="11"/>
  <c r="G697" i="13" s="1"/>
  <c r="G695" i="11"/>
  <c r="G696" i="13" s="1"/>
  <c r="G694" i="11"/>
  <c r="G695" i="13" s="1"/>
  <c r="G693" i="11"/>
  <c r="G694" i="13" s="1"/>
  <c r="G692" i="11"/>
  <c r="G693" i="13" s="1"/>
  <c r="G691" i="11"/>
  <c r="G692" i="13" s="1"/>
  <c r="G690" i="11"/>
  <c r="G691" i="13" s="1"/>
  <c r="G689" i="11"/>
  <c r="G690" i="13" s="1"/>
  <c r="G688" i="11"/>
  <c r="G689" i="13" s="1"/>
  <c r="G687" i="11"/>
  <c r="G688" i="13" s="1"/>
  <c r="G686" i="11"/>
  <c r="G687" i="13" s="1"/>
  <c r="G685" i="11"/>
  <c r="G686" i="13" s="1"/>
  <c r="G684" i="11"/>
  <c r="G685" i="13" s="1"/>
  <c r="G683" i="11"/>
  <c r="G684" i="13" s="1"/>
  <c r="G682" i="11"/>
  <c r="G683" i="13" s="1"/>
  <c r="G681" i="11"/>
  <c r="G682" i="13" s="1"/>
  <c r="G680" i="11"/>
  <c r="G681" i="13" s="1"/>
  <c r="G679" i="11"/>
  <c r="G680" i="13" s="1"/>
  <c r="G678" i="11"/>
  <c r="G679" i="13" s="1"/>
  <c r="G677" i="11"/>
  <c r="G678" i="13" s="1"/>
  <c r="G676" i="11"/>
  <c r="G677" i="13" s="1"/>
  <c r="G675" i="11"/>
  <c r="G676" i="13" s="1"/>
  <c r="G674" i="11"/>
  <c r="G675" i="13" s="1"/>
  <c r="G673" i="11"/>
  <c r="G674" i="13" s="1"/>
  <c r="G672" i="11"/>
  <c r="G673" i="13" s="1"/>
  <c r="G671" i="11"/>
  <c r="G672" i="13" s="1"/>
  <c r="G670" i="11"/>
  <c r="G671" i="13" s="1"/>
  <c r="G669" i="11"/>
  <c r="G670" i="13" s="1"/>
  <c r="G668" i="11"/>
  <c r="G669" i="13" s="1"/>
  <c r="G667" i="11"/>
  <c r="G668" i="13" s="1"/>
  <c r="G666" i="11"/>
  <c r="G667" i="13" s="1"/>
  <c r="G665" i="11"/>
  <c r="G666" i="13" s="1"/>
  <c r="G664" i="11"/>
  <c r="G665" i="13" s="1"/>
  <c r="G663" i="11"/>
  <c r="G664" i="13" s="1"/>
  <c r="G662" i="11"/>
  <c r="G663" i="13" s="1"/>
  <c r="G661" i="11"/>
  <c r="G662" i="13" s="1"/>
  <c r="G660" i="11"/>
  <c r="G661" i="13" s="1"/>
  <c r="G659" i="11"/>
  <c r="G660" i="13" s="1"/>
  <c r="G658" i="11"/>
  <c r="G659" i="13" s="1"/>
  <c r="G657" i="11"/>
  <c r="G658" i="13" s="1"/>
  <c r="G656" i="11"/>
  <c r="G657" i="13" s="1"/>
  <c r="G655" i="11"/>
  <c r="G656" i="13" s="1"/>
  <c r="G654" i="11"/>
  <c r="G655" i="13" s="1"/>
  <c r="G653" i="11"/>
  <c r="G654" i="13" s="1"/>
  <c r="G652" i="11"/>
  <c r="G653" i="13" s="1"/>
  <c r="G651" i="11"/>
  <c r="G652" i="13" s="1"/>
  <c r="G650" i="11"/>
  <c r="G651" i="13" s="1"/>
  <c r="G649" i="11"/>
  <c r="G650" i="13" s="1"/>
  <c r="G648" i="11"/>
  <c r="G649" i="13" s="1"/>
  <c r="G647" i="11"/>
  <c r="G648" i="13" s="1"/>
  <c r="G646" i="11"/>
  <c r="G647" i="13" s="1"/>
  <c r="G645" i="11"/>
  <c r="G646" i="13" s="1"/>
  <c r="G644" i="11"/>
  <c r="G645" i="13" s="1"/>
  <c r="G643" i="11"/>
  <c r="G644" i="13" s="1"/>
  <c r="G642" i="11"/>
  <c r="G643" i="13" s="1"/>
  <c r="G641" i="11"/>
  <c r="G642" i="13" s="1"/>
  <c r="G640" i="11"/>
  <c r="G641" i="13" s="1"/>
  <c r="G639" i="11"/>
  <c r="G640" i="13" s="1"/>
  <c r="G632" i="11"/>
  <c r="G633" i="13" s="1"/>
  <c r="G631" i="11"/>
  <c r="G632" i="13" s="1"/>
  <c r="G630" i="11"/>
  <c r="G631" i="13" s="1"/>
  <c r="G629" i="11"/>
  <c r="G630" i="13" s="1"/>
  <c r="G628" i="11"/>
  <c r="G629" i="13" s="1"/>
  <c r="G626" i="11"/>
  <c r="G628" i="13" s="1"/>
  <c r="G625" i="11"/>
  <c r="G627" i="13" s="1"/>
  <c r="G624" i="11"/>
  <c r="G626" i="13" s="1"/>
  <c r="G623" i="11"/>
  <c r="G625" i="13" s="1"/>
  <c r="G622" i="11"/>
  <c r="G624" i="13" s="1"/>
  <c r="G621" i="11"/>
  <c r="G623" i="13" s="1"/>
  <c r="G620" i="11"/>
  <c r="G622" i="13" s="1"/>
  <c r="G619" i="11"/>
  <c r="G621" i="13" s="1"/>
  <c r="G618" i="11"/>
  <c r="G620" i="13" s="1"/>
  <c r="G617" i="11"/>
  <c r="G619" i="13" s="1"/>
  <c r="G616" i="11"/>
  <c r="G618" i="13" s="1"/>
  <c r="G615" i="11"/>
  <c r="G617" i="13" s="1"/>
  <c r="G614" i="11"/>
  <c r="G616" i="13" s="1"/>
  <c r="G613" i="11"/>
  <c r="G615" i="13" s="1"/>
  <c r="G612" i="11"/>
  <c r="G614" i="13" s="1"/>
  <c r="G611" i="11"/>
  <c r="G613" i="13" s="1"/>
  <c r="G610" i="11"/>
  <c r="G612" i="13" s="1"/>
  <c r="G609" i="11"/>
  <c r="G611" i="13" s="1"/>
  <c r="G608" i="11"/>
  <c r="G610" i="13" s="1"/>
  <c r="G607" i="11"/>
  <c r="G609" i="13" s="1"/>
  <c r="G606" i="11"/>
  <c r="G608" i="13" s="1"/>
  <c r="G605" i="11"/>
  <c r="G607" i="13" s="1"/>
  <c r="G604" i="11"/>
  <c r="G606" i="13" s="1"/>
  <c r="G603" i="11"/>
  <c r="G605" i="13" s="1"/>
  <c r="G602" i="11"/>
  <c r="G604" i="13" s="1"/>
  <c r="G601" i="11"/>
  <c r="G603" i="13" s="1"/>
  <c r="G600" i="11"/>
  <c r="G602" i="13" s="1"/>
  <c r="G599" i="11"/>
  <c r="G601" i="13" s="1"/>
  <c r="G598" i="11"/>
  <c r="G600" i="13" s="1"/>
  <c r="G597" i="11"/>
  <c r="G599" i="13" s="1"/>
  <c r="G596" i="11"/>
  <c r="G598" i="13" s="1"/>
  <c r="G595" i="11"/>
  <c r="G597" i="13" s="1"/>
  <c r="G594" i="11"/>
  <c r="G596" i="13" s="1"/>
  <c r="G593" i="11"/>
  <c r="G595" i="13" s="1"/>
  <c r="G592" i="11"/>
  <c r="G594" i="13" s="1"/>
  <c r="G591" i="11"/>
  <c r="G593" i="13" s="1"/>
  <c r="G590" i="11"/>
  <c r="G592" i="13" s="1"/>
  <c r="G577" i="11"/>
  <c r="G579" i="13" s="1"/>
  <c r="G576" i="11"/>
  <c r="G578" i="13" s="1"/>
  <c r="G575" i="11"/>
  <c r="G577" i="13" s="1"/>
  <c r="G574" i="11"/>
  <c r="G576" i="13" s="1"/>
  <c r="G573" i="11"/>
  <c r="G575" i="13" s="1"/>
  <c r="G572" i="11"/>
  <c r="G574" i="13" s="1"/>
  <c r="G571" i="11"/>
  <c r="G573" i="13" s="1"/>
  <c r="G560" i="11"/>
  <c r="G562" i="13" s="1"/>
  <c r="G559" i="11"/>
  <c r="G561" i="13" s="1"/>
  <c r="G558" i="11"/>
  <c r="G560" i="13" s="1"/>
  <c r="G557" i="11"/>
  <c r="G559" i="13" s="1"/>
  <c r="G556" i="11"/>
  <c r="G558" i="13" s="1"/>
  <c r="B536" i="10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1"/>
  <c r="B500"/>
  <c r="B499"/>
  <c r="B488"/>
  <c r="B487"/>
  <c r="A487"/>
  <c r="B486"/>
  <c r="A486"/>
  <c r="B479"/>
  <c r="A479"/>
  <c r="B478"/>
  <c r="B440"/>
  <c r="B476" s="1"/>
  <c r="A440"/>
  <c r="B433"/>
  <c r="B428"/>
  <c r="B421"/>
  <c r="B401"/>
  <c r="B400"/>
  <c r="B399"/>
  <c r="A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A302"/>
  <c r="A301"/>
  <c r="B300"/>
  <c r="B299"/>
  <c r="B298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A5"/>
  <c r="B4"/>
  <c r="B3"/>
  <c r="A3"/>
  <c r="B2"/>
  <c r="A2"/>
  <c r="B1"/>
  <c r="A1"/>
  <c r="B563" i="9"/>
  <c r="B562"/>
  <c r="B561"/>
  <c r="B560"/>
  <c r="B559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1"/>
  <c r="B500"/>
  <c r="B499"/>
  <c r="B498"/>
  <c r="B497"/>
  <c r="B496"/>
  <c r="B495"/>
  <c r="B494"/>
  <c r="B493"/>
  <c r="B492"/>
  <c r="B491"/>
  <c r="B490"/>
  <c r="B489"/>
  <c r="B488"/>
  <c r="B487"/>
  <c r="A487"/>
  <c r="B486"/>
  <c r="A486"/>
  <c r="B485"/>
  <c r="B484"/>
  <c r="B483"/>
  <c r="B482"/>
  <c r="B479"/>
  <c r="A479"/>
  <c r="B478"/>
  <c r="B440"/>
  <c r="B476" s="1"/>
  <c r="A440"/>
  <c r="B439"/>
  <c r="B439" i="10" s="1"/>
  <c r="B438" i="9"/>
  <c r="B438" i="10" s="1"/>
  <c r="B437" i="9"/>
  <c r="B437" i="10" s="1"/>
  <c r="B436" i="9"/>
  <c r="B436" i="10" s="1"/>
  <c r="B435" i="9"/>
  <c r="B435" i="10" s="1"/>
  <c r="B434" i="9"/>
  <c r="B434" i="10" s="1"/>
  <c r="B432" i="9"/>
  <c r="B432" i="10" s="1"/>
  <c r="B431" i="9"/>
  <c r="B431" i="10" s="1"/>
  <c r="B430" i="9"/>
  <c r="B430" i="10" s="1"/>
  <c r="B429" i="9"/>
  <c r="B429" i="10" s="1"/>
  <c r="B427" i="9"/>
  <c r="B427" i="10" s="1"/>
  <c r="B426" i="9"/>
  <c r="B426" i="10" s="1"/>
  <c r="B425" i="9"/>
  <c r="B425" i="10" s="1"/>
  <c r="B424" i="9"/>
  <c r="B424" i="10" s="1"/>
  <c r="B423" i="9"/>
  <c r="B423" i="10" s="1"/>
  <c r="B422" i="9"/>
  <c r="B422" i="10" s="1"/>
  <c r="B420" i="9"/>
  <c r="B420" i="10" s="1"/>
  <c r="B419" i="9"/>
  <c r="B419" i="10" s="1"/>
  <c r="B418" i="9"/>
  <c r="B418" i="10" s="1"/>
  <c r="B417" i="9"/>
  <c r="B417" i="10" s="1"/>
  <c r="B416" i="9"/>
  <c r="B416" i="10" s="1"/>
  <c r="B415" i="9"/>
  <c r="B415" i="10" s="1"/>
  <c r="B414" i="9"/>
  <c r="B414" i="10" s="1"/>
  <c r="B413" i="9"/>
  <c r="B413" i="10" s="1"/>
  <c r="B412" i="9"/>
  <c r="B412" i="10" s="1"/>
  <c r="B411" i="9"/>
  <c r="B411" i="10" s="1"/>
  <c r="B410" i="9"/>
  <c r="B410" i="10" s="1"/>
  <c r="B409" i="9"/>
  <c r="B409" i="10" s="1"/>
  <c r="B408" i="9"/>
  <c r="B408" i="10" s="1"/>
  <c r="B407" i="9"/>
  <c r="B407" i="10" s="1"/>
  <c r="B406" i="9"/>
  <c r="B406" i="10" s="1"/>
  <c r="B405" i="9"/>
  <c r="B405" i="10" s="1"/>
  <c r="B404" i="9"/>
  <c r="B404" i="10" s="1"/>
  <c r="B403" i="9"/>
  <c r="B403" i="10" s="1"/>
  <c r="B402" i="9"/>
  <c r="B402" i="10" s="1"/>
  <c r="B401" i="9"/>
  <c r="B400"/>
  <c r="B399"/>
  <c r="A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A302"/>
  <c r="A301"/>
  <c r="B300"/>
  <c r="B299"/>
  <c r="B298"/>
  <c r="B272"/>
  <c r="B271"/>
  <c r="B270"/>
  <c r="B270" i="10" s="1"/>
  <c r="B269" i="9"/>
  <c r="B268"/>
  <c r="B267"/>
  <c r="B265"/>
  <c r="B265" i="10" s="1"/>
  <c r="B264" i="9"/>
  <c r="B263"/>
  <c r="B262"/>
  <c r="B261"/>
  <c r="B261" i="10" s="1"/>
  <c r="B260" i="9"/>
  <c r="B259"/>
  <c r="B258"/>
  <c r="B257"/>
  <c r="B257" i="10" s="1"/>
  <c r="B256" i="9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8"/>
  <c r="B107"/>
  <c r="B106"/>
  <c r="B105"/>
  <c r="B105" i="10" s="1"/>
  <c r="B104" i="9"/>
  <c r="B103"/>
  <c r="B102"/>
  <c r="B101"/>
  <c r="B101" i="10" s="1"/>
  <c r="B100" i="9"/>
  <c r="B99"/>
  <c r="B98"/>
  <c r="B94"/>
  <c r="B93"/>
  <c r="B92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A5"/>
  <c r="B4"/>
  <c r="B3"/>
  <c r="A3"/>
  <c r="B2"/>
  <c r="A2"/>
  <c r="B1"/>
  <c r="A1"/>
  <c r="N43" i="8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AT23"/>
  <c r="AS23"/>
  <c r="AR23"/>
  <c r="AQ23"/>
  <c r="AP23"/>
  <c r="AO23"/>
  <c r="AN23"/>
  <c r="AM23"/>
  <c r="AL23"/>
  <c r="AI23"/>
  <c r="AH23"/>
  <c r="AG23"/>
  <c r="AF23"/>
  <c r="AE23"/>
  <c r="AD23"/>
  <c r="AC23"/>
  <c r="AB23"/>
  <c r="AA23"/>
  <c r="Z23"/>
  <c r="Y23"/>
  <c r="X23"/>
  <c r="W23"/>
  <c r="V23"/>
  <c r="U23"/>
  <c r="Q23"/>
  <c r="P23"/>
  <c r="M23"/>
  <c r="L23"/>
  <c r="K23"/>
  <c r="J23"/>
  <c r="I23"/>
  <c r="H23"/>
  <c r="G23"/>
  <c r="F23"/>
  <c r="E23"/>
  <c r="B82" i="10" s="1"/>
  <c r="D23" i="8"/>
  <c r="C23"/>
  <c r="B23"/>
  <c r="C16"/>
  <c r="C15"/>
  <c r="C14"/>
  <c r="C13"/>
  <c r="G635" i="11" s="1"/>
  <c r="G636" i="13" s="1"/>
  <c r="C12" i="8"/>
  <c r="G634" i="11" s="1"/>
  <c r="G635" i="13" s="1"/>
  <c r="C11" i="8"/>
  <c r="G633" i="11" s="1"/>
  <c r="G634" i="13" s="1"/>
  <c r="C5" i="8"/>
  <c r="C3"/>
  <c r="C2"/>
  <c r="N125" i="7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AR65"/>
  <c r="AQ65"/>
  <c r="AP65"/>
  <c r="B552" i="10" s="1"/>
  <c r="AO65" i="7"/>
  <c r="AN65"/>
  <c r="AM65"/>
  <c r="AL65"/>
  <c r="AK65"/>
  <c r="AJ65"/>
  <c r="AI65"/>
  <c r="AH65"/>
  <c r="B297" i="9" s="1"/>
  <c r="AG65" i="7"/>
  <c r="B296" i="9" s="1"/>
  <c r="B296" i="10" s="1"/>
  <c r="AF65" i="7"/>
  <c r="B295" i="9" s="1"/>
  <c r="AE65" i="7"/>
  <c r="B294" i="9" s="1"/>
  <c r="AD65" i="7"/>
  <c r="B293" i="9" s="1"/>
  <c r="AC65" i="7"/>
  <c r="B292" i="9" s="1"/>
  <c r="B292" i="10" s="1"/>
  <c r="AB65" i="7"/>
  <c r="B291" i="9" s="1"/>
  <c r="AA65" i="7"/>
  <c r="B290" i="9" s="1"/>
  <c r="Z65" i="7"/>
  <c r="B289" i="9" s="1"/>
  <c r="Y65" i="7"/>
  <c r="B288" i="9" s="1"/>
  <c r="B288" i="10" s="1"/>
  <c r="X65" i="7"/>
  <c r="B287" i="9" s="1"/>
  <c r="W65" i="7"/>
  <c r="B286" i="9" s="1"/>
  <c r="V65" i="7"/>
  <c r="T65"/>
  <c r="R65"/>
  <c r="M65"/>
  <c r="L65"/>
  <c r="K65"/>
  <c r="J65"/>
  <c r="I65"/>
  <c r="H65"/>
  <c r="G65"/>
  <c r="F65"/>
  <c r="E65"/>
  <c r="B81" i="10" s="1"/>
  <c r="D65" i="7"/>
  <c r="C65"/>
  <c r="B65"/>
  <c r="K50"/>
  <c r="K41"/>
  <c r="K32"/>
  <c r="K22"/>
  <c r="D21"/>
  <c r="D20"/>
  <c r="D19"/>
  <c r="D18"/>
  <c r="D17"/>
  <c r="D15"/>
  <c r="G583" i="11" s="1"/>
  <c r="G585" i="13" s="1"/>
  <c r="D14" i="7"/>
  <c r="G582" i="11" s="1"/>
  <c r="G584" i="13" s="1"/>
  <c r="D13" i="7"/>
  <c r="G581" i="11" s="1"/>
  <c r="G583" i="13" s="1"/>
  <c r="D12" i="7"/>
  <c r="D11"/>
  <c r="G579" i="11" s="1"/>
  <c r="G581" i="13" s="1"/>
  <c r="D10" i="7"/>
  <c r="G578" i="11" s="1"/>
  <c r="G580" i="13" s="1"/>
  <c r="D2" i="7"/>
  <c r="O88" i="6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BH28"/>
  <c r="BG28"/>
  <c r="B542" i="10" s="1"/>
  <c r="BF28" i="6"/>
  <c r="BE28"/>
  <c r="AI28"/>
  <c r="B285" i="9" s="1"/>
  <c r="AH28" i="6"/>
  <c r="B284" i="9" s="1"/>
  <c r="AG28" i="6"/>
  <c r="B283" i="9" s="1"/>
  <c r="AF28" i="6"/>
  <c r="B282" i="9" s="1"/>
  <c r="AE28" i="6"/>
  <c r="B281" i="9" s="1"/>
  <c r="AD28" i="6"/>
  <c r="B280" i="9" s="1"/>
  <c r="AC28" i="6"/>
  <c r="B279" i="9" s="1"/>
  <c r="AB28" i="6"/>
  <c r="B278" i="9" s="1"/>
  <c r="AA28" i="6"/>
  <c r="B277" i="9" s="1"/>
  <c r="Z28" i="6"/>
  <c r="B276" i="9" s="1"/>
  <c r="Y28" i="6"/>
  <c r="B275" i="9" s="1"/>
  <c r="X28" i="6"/>
  <c r="B274" i="9" s="1"/>
  <c r="W28" i="6"/>
  <c r="U28"/>
  <c r="S28"/>
  <c r="N28"/>
  <c r="M28"/>
  <c r="L28"/>
  <c r="K28"/>
  <c r="J28"/>
  <c r="H28"/>
  <c r="B85" i="10" s="1"/>
  <c r="G28" i="6"/>
  <c r="F28"/>
  <c r="E28"/>
  <c r="B80" i="9" s="1"/>
  <c r="D28" i="6"/>
  <c r="K33" i="3" s="1"/>
  <c r="C28" i="6"/>
  <c r="B28"/>
  <c r="K31" i="3" s="1"/>
  <c r="C19" i="6"/>
  <c r="G570" i="11" s="1"/>
  <c r="G572" i="13" s="1"/>
  <c r="C18" i="6"/>
  <c r="G569" i="11" s="1"/>
  <c r="G571" i="13" s="1"/>
  <c r="C17" i="6"/>
  <c r="C16"/>
  <c r="G567" i="11" s="1"/>
  <c r="G569" i="13" s="1"/>
  <c r="C15" i="6"/>
  <c r="G566" i="11" s="1"/>
  <c r="G568" i="13" s="1"/>
  <c r="C14" i="6"/>
  <c r="C13"/>
  <c r="C12"/>
  <c r="G563" i="11" s="1"/>
  <c r="G565" i="13" s="1"/>
  <c r="C11" i="6"/>
  <c r="G562" i="11" s="1"/>
  <c r="G564" i="13" s="1"/>
  <c r="C10" i="6"/>
  <c r="C3"/>
  <c r="G554" i="11" s="1"/>
  <c r="G2" i="13" s="1"/>
  <c r="C2" i="6"/>
  <c r="G553" i="11" s="1"/>
  <c r="G1" i="13" s="1"/>
  <c r="A28" i="5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J159" i="3"/>
  <c r="J153"/>
  <c r="J144"/>
  <c r="K134"/>
  <c r="K125"/>
  <c r="K116"/>
  <c r="K107"/>
  <c r="K106"/>
  <c r="K97"/>
  <c r="K88"/>
  <c r="K79"/>
  <c r="K70"/>
  <c r="K32"/>
  <c r="AZ54" i="1"/>
  <c r="AZ53"/>
  <c r="AZ52"/>
  <c r="AL52"/>
  <c r="AZ51"/>
  <c r="AL51"/>
  <c r="AZ50"/>
  <c r="AL50"/>
  <c r="AZ49"/>
  <c r="AR49"/>
  <c r="AL49"/>
  <c r="AF49"/>
  <c r="AZ48"/>
  <c r="AR48"/>
  <c r="AL48"/>
  <c r="AF48"/>
  <c r="BU47"/>
  <c r="AZ47"/>
  <c r="AR47"/>
  <c r="AL47"/>
  <c r="AF47"/>
  <c r="BU46"/>
  <c r="AZ46"/>
  <c r="AR46"/>
  <c r="AL46"/>
  <c r="AF46"/>
  <c r="BU45"/>
  <c r="AZ45"/>
  <c r="AR45"/>
  <c r="AL45"/>
  <c r="AF45"/>
  <c r="CN44"/>
  <c r="BU44"/>
  <c r="AZ44"/>
  <c r="AR44"/>
  <c r="AL44"/>
  <c r="AF44"/>
  <c r="CN43"/>
  <c r="BU43"/>
  <c r="BI43"/>
  <c r="AZ43"/>
  <c r="AR43"/>
  <c r="AL43"/>
  <c r="AF43"/>
  <c r="CN42"/>
  <c r="BU42"/>
  <c r="BI42"/>
  <c r="AZ42"/>
  <c r="AR42"/>
  <c r="AL42"/>
  <c r="AF42"/>
  <c r="CN41"/>
  <c r="BU41"/>
  <c r="BI41"/>
  <c r="AZ41"/>
  <c r="AR41"/>
  <c r="AL41"/>
  <c r="AF41"/>
  <c r="CN40"/>
  <c r="BU40"/>
  <c r="BI40"/>
  <c r="AZ40"/>
  <c r="AR40"/>
  <c r="AL40"/>
  <c r="AF40"/>
  <c r="CN39"/>
  <c r="BU39"/>
  <c r="BI39"/>
  <c r="AZ39"/>
  <c r="AR39"/>
  <c r="AL39"/>
  <c r="AF39"/>
  <c r="CN38"/>
  <c r="BU38"/>
  <c r="BI38"/>
  <c r="AZ38"/>
  <c r="AR38"/>
  <c r="AL38"/>
  <c r="AF38"/>
  <c r="CN37"/>
  <c r="BU37"/>
  <c r="BI37"/>
  <c r="AZ37"/>
  <c r="AR37"/>
  <c r="AL37"/>
  <c r="AF37"/>
  <c r="CN36"/>
  <c r="BU36"/>
  <c r="BI36"/>
  <c r="AZ36"/>
  <c r="AR36"/>
  <c r="AL36"/>
  <c r="AF36"/>
  <c r="CN35"/>
  <c r="BU35"/>
  <c r="BI35"/>
  <c r="AZ35"/>
  <c r="AR35"/>
  <c r="AL35"/>
  <c r="AF35"/>
  <c r="CN34"/>
  <c r="BU34"/>
  <c r="BI34"/>
  <c r="AZ34"/>
  <c r="AR34"/>
  <c r="AL34"/>
  <c r="AF34"/>
  <c r="T34"/>
  <c r="CN33"/>
  <c r="BU33"/>
  <c r="BI33"/>
  <c r="AZ33"/>
  <c r="AR33"/>
  <c r="AL33"/>
  <c r="AF33"/>
  <c r="T33"/>
  <c r="CN32"/>
  <c r="BU32"/>
  <c r="BI32"/>
  <c r="AZ32"/>
  <c r="AR32"/>
  <c r="AL32"/>
  <c r="AF32"/>
  <c r="T32"/>
  <c r="CN31"/>
  <c r="BU31"/>
  <c r="BI31"/>
  <c r="AZ31"/>
  <c r="AR31"/>
  <c r="AL31"/>
  <c r="AF31"/>
  <c r="T31"/>
  <c r="C31"/>
  <c r="CN30"/>
  <c r="BU30"/>
  <c r="BI30"/>
  <c r="AZ30"/>
  <c r="AR30"/>
  <c r="AL30"/>
  <c r="AF30"/>
  <c r="T30"/>
  <c r="C30"/>
  <c r="CN29"/>
  <c r="BU29"/>
  <c r="BI29"/>
  <c r="AZ29"/>
  <c r="AR29"/>
  <c r="AL29"/>
  <c r="AF29"/>
  <c r="T29"/>
  <c r="C29"/>
  <c r="CN28"/>
  <c r="BY28"/>
  <c r="BU28"/>
  <c r="BQ28"/>
  <c r="BI28"/>
  <c r="AZ28"/>
  <c r="AR28"/>
  <c r="AL28"/>
  <c r="AF28"/>
  <c r="T28"/>
  <c r="C28"/>
  <c r="CN27"/>
  <c r="CK27"/>
  <c r="BY27"/>
  <c r="BU27"/>
  <c r="BQ27"/>
  <c r="BI27"/>
  <c r="BE27"/>
  <c r="AZ27"/>
  <c r="AR27"/>
  <c r="AL27"/>
  <c r="AF27"/>
  <c r="AC27"/>
  <c r="W27"/>
  <c r="T27"/>
  <c r="C27"/>
  <c r="CN26"/>
  <c r="CK26"/>
  <c r="BY26"/>
  <c r="BU26"/>
  <c r="BQ26"/>
  <c r="BI26"/>
  <c r="BE26"/>
  <c r="AZ26"/>
  <c r="AR26"/>
  <c r="AL26"/>
  <c r="AF26"/>
  <c r="AC26"/>
  <c r="W26"/>
  <c r="T26"/>
  <c r="Q26"/>
  <c r="C26"/>
  <c r="CN25"/>
  <c r="CK25"/>
  <c r="BY25"/>
  <c r="BU25"/>
  <c r="BQ25"/>
  <c r="BI25"/>
  <c r="BE25"/>
  <c r="AZ25"/>
  <c r="AR25"/>
  <c r="AL25"/>
  <c r="AI25"/>
  <c r="AF25"/>
  <c r="AC25"/>
  <c r="W25"/>
  <c r="T25"/>
  <c r="Q25"/>
  <c r="C25"/>
  <c r="CN24"/>
  <c r="CK24"/>
  <c r="BY24"/>
  <c r="BU24"/>
  <c r="BQ24"/>
  <c r="BI24"/>
  <c r="BE24"/>
  <c r="AZ24"/>
  <c r="AR24"/>
  <c r="AL24"/>
  <c r="AI24"/>
  <c r="AF24"/>
  <c r="AC24"/>
  <c r="W24"/>
  <c r="T24"/>
  <c r="Q24"/>
  <c r="C24"/>
  <c r="CN23"/>
  <c r="CK23"/>
  <c r="CC23"/>
  <c r="BY23"/>
  <c r="BU23"/>
  <c r="BQ23"/>
  <c r="BI23"/>
  <c r="BE23"/>
  <c r="AZ23"/>
  <c r="AV23"/>
  <c r="AR23"/>
  <c r="AL23"/>
  <c r="AI23"/>
  <c r="AF23"/>
  <c r="AC23"/>
  <c r="W23"/>
  <c r="T23"/>
  <c r="Q23"/>
  <c r="C23"/>
  <c r="CN22"/>
  <c r="CK22"/>
  <c r="CC22"/>
  <c r="BY22"/>
  <c r="BU22"/>
  <c r="BQ22"/>
  <c r="BI22"/>
  <c r="BE22"/>
  <c r="AZ22"/>
  <c r="AV22"/>
  <c r="AR22"/>
  <c r="AL22"/>
  <c r="AI22"/>
  <c r="AF22"/>
  <c r="AC22"/>
  <c r="W22"/>
  <c r="T22"/>
  <c r="Q22"/>
  <c r="K22"/>
  <c r="C22"/>
  <c r="CN21"/>
  <c r="CK21"/>
  <c r="CC21"/>
  <c r="BY21"/>
  <c r="BU21"/>
  <c r="BQ21"/>
  <c r="BI21"/>
  <c r="BE21"/>
  <c r="AZ21"/>
  <c r="AV21"/>
  <c r="AR21"/>
  <c r="AO21"/>
  <c r="AL21"/>
  <c r="AI21"/>
  <c r="AF21"/>
  <c r="AC21"/>
  <c r="W21"/>
  <c r="T21"/>
  <c r="Q21"/>
  <c r="K21"/>
  <c r="C21"/>
  <c r="CN20"/>
  <c r="CK20"/>
  <c r="CC20"/>
  <c r="BY20"/>
  <c r="BU20"/>
  <c r="BQ20"/>
  <c r="BI20"/>
  <c r="BE20"/>
  <c r="AZ20"/>
  <c r="AV20"/>
  <c r="AR20"/>
  <c r="AO20"/>
  <c r="AL20"/>
  <c r="AI20"/>
  <c r="AF20"/>
  <c r="AC20"/>
  <c r="W20"/>
  <c r="T20"/>
  <c r="Q20"/>
  <c r="K20"/>
  <c r="C20"/>
  <c r="CN19"/>
  <c r="CK19"/>
  <c r="CC19"/>
  <c r="BY19"/>
  <c r="BU19"/>
  <c r="BQ19"/>
  <c r="BI19"/>
  <c r="BE19"/>
  <c r="AZ19"/>
  <c r="AV19"/>
  <c r="AR19"/>
  <c r="AO19"/>
  <c r="AL19"/>
  <c r="AI19"/>
  <c r="AF19"/>
  <c r="AC19"/>
  <c r="W19"/>
  <c r="T19"/>
  <c r="Q19"/>
  <c r="K19"/>
  <c r="C19"/>
  <c r="CN18"/>
  <c r="CK18"/>
  <c r="CC18"/>
  <c r="BY18"/>
  <c r="BU18"/>
  <c r="BQ18"/>
  <c r="BI18"/>
  <c r="BE18"/>
  <c r="AZ18"/>
  <c r="AV18"/>
  <c r="AR18"/>
  <c r="AO18"/>
  <c r="AL18"/>
  <c r="AI18"/>
  <c r="AF18"/>
  <c r="AC18"/>
  <c r="Z18"/>
  <c r="W18"/>
  <c r="T18"/>
  <c r="Q18"/>
  <c r="K18"/>
  <c r="C18"/>
  <c r="CN17"/>
  <c r="CK17"/>
  <c r="CG17"/>
  <c r="CC17"/>
  <c r="BY17"/>
  <c r="BU17"/>
  <c r="BQ17"/>
  <c r="BI17"/>
  <c r="BE17"/>
  <c r="AZ17"/>
  <c r="AV17"/>
  <c r="AR17"/>
  <c r="AO17"/>
  <c r="AL17"/>
  <c r="AI17"/>
  <c r="AF17"/>
  <c r="AC17"/>
  <c r="Z17"/>
  <c r="W17"/>
  <c r="T17"/>
  <c r="Q17"/>
  <c r="K17"/>
  <c r="C17"/>
  <c r="CN16"/>
  <c r="CK16"/>
  <c r="CG16"/>
  <c r="CC16"/>
  <c r="BY16"/>
  <c r="BU16"/>
  <c r="BQ16"/>
  <c r="BI16"/>
  <c r="BE16"/>
  <c r="AZ16"/>
  <c r="AV16"/>
  <c r="AR16"/>
  <c r="AO16"/>
  <c r="AL16"/>
  <c r="AI16"/>
  <c r="AF16"/>
  <c r="AC16"/>
  <c r="Z16"/>
  <c r="W16"/>
  <c r="T16"/>
  <c r="Q16"/>
  <c r="K16"/>
  <c r="H16"/>
  <c r="C16"/>
  <c r="CN15"/>
  <c r="CK15"/>
  <c r="CG15"/>
  <c r="CC15"/>
  <c r="BY15"/>
  <c r="BU15"/>
  <c r="BQ15"/>
  <c r="BI15"/>
  <c r="BE15"/>
  <c r="AZ15"/>
  <c r="AV15"/>
  <c r="AR15"/>
  <c r="AO15"/>
  <c r="AL15"/>
  <c r="AI15"/>
  <c r="AF15"/>
  <c r="AC15"/>
  <c r="Z15"/>
  <c r="W15"/>
  <c r="T15"/>
  <c r="Q15"/>
  <c r="K15"/>
  <c r="H15"/>
  <c r="C15"/>
  <c r="CN14"/>
  <c r="CK14"/>
  <c r="CG14"/>
  <c r="CC14"/>
  <c r="BY14"/>
  <c r="BU14"/>
  <c r="BQ14"/>
  <c r="BI14"/>
  <c r="BE14"/>
  <c r="AZ14"/>
  <c r="AV14"/>
  <c r="AR14"/>
  <c r="AO14"/>
  <c r="AL14"/>
  <c r="AI14"/>
  <c r="AF14"/>
  <c r="AC14"/>
  <c r="Z14"/>
  <c r="W14"/>
  <c r="T14"/>
  <c r="Q14"/>
  <c r="K14"/>
  <c r="H14"/>
  <c r="C14"/>
  <c r="CN13"/>
  <c r="CK13"/>
  <c r="CG13"/>
  <c r="CC13"/>
  <c r="BY13"/>
  <c r="BU13"/>
  <c r="BQ13"/>
  <c r="BM13"/>
  <c r="BI13"/>
  <c r="BE13"/>
  <c r="AZ13"/>
  <c r="AV13"/>
  <c r="AR13"/>
  <c r="AO13"/>
  <c r="AL13"/>
  <c r="AI13"/>
  <c r="AF13"/>
  <c r="AC13"/>
  <c r="Z13"/>
  <c r="W13"/>
  <c r="T13"/>
  <c r="Q13"/>
  <c r="N13"/>
  <c r="K13"/>
  <c r="H13"/>
  <c r="C13"/>
  <c r="CN12"/>
  <c r="CK12"/>
  <c r="CG12"/>
  <c r="CC12"/>
  <c r="BY12"/>
  <c r="BU12"/>
  <c r="BQ12"/>
  <c r="BM12"/>
  <c r="BI12"/>
  <c r="BE12"/>
  <c r="AZ12"/>
  <c r="AV12"/>
  <c r="AR12"/>
  <c r="AO12"/>
  <c r="AL12"/>
  <c r="AI12"/>
  <c r="AF12"/>
  <c r="AC12"/>
  <c r="Z12"/>
  <c r="W12"/>
  <c r="T12"/>
  <c r="Q12"/>
  <c r="N12"/>
  <c r="K12"/>
  <c r="H12"/>
  <c r="C12"/>
  <c r="CN11"/>
  <c r="CK11"/>
  <c r="CG11"/>
  <c r="CC11"/>
  <c r="BY11"/>
  <c r="BU11"/>
  <c r="BQ11"/>
  <c r="BM11"/>
  <c r="BI11"/>
  <c r="BE11"/>
  <c r="AZ11"/>
  <c r="AV11"/>
  <c r="AR11"/>
  <c r="AO11"/>
  <c r="AL11"/>
  <c r="AI11"/>
  <c r="AF11"/>
  <c r="AC11"/>
  <c r="Z11"/>
  <c r="W11"/>
  <c r="T11"/>
  <c r="Q11"/>
  <c r="N11"/>
  <c r="K11"/>
  <c r="H11"/>
  <c r="C11"/>
  <c r="CN10"/>
  <c r="CK10"/>
  <c r="CG10"/>
  <c r="CC10"/>
  <c r="BY10"/>
  <c r="BU10"/>
  <c r="BQ10"/>
  <c r="BM10"/>
  <c r="BI10"/>
  <c r="BE10"/>
  <c r="AZ10"/>
  <c r="AV10"/>
  <c r="AR10"/>
  <c r="AO10"/>
  <c r="AL10"/>
  <c r="AI10"/>
  <c r="AF10"/>
  <c r="AC10"/>
  <c r="Z10"/>
  <c r="W10"/>
  <c r="T10"/>
  <c r="Q10"/>
  <c r="N10"/>
  <c r="K10"/>
  <c r="H10"/>
  <c r="C10"/>
  <c r="CN9"/>
  <c r="CK9"/>
  <c r="CG9"/>
  <c r="CC9"/>
  <c r="BY9"/>
  <c r="BU9"/>
  <c r="BQ9"/>
  <c r="BM9"/>
  <c r="BI9"/>
  <c r="BE9"/>
  <c r="AZ9"/>
  <c r="AV9"/>
  <c r="AR9"/>
  <c r="AO9"/>
  <c r="AL9"/>
  <c r="AI9"/>
  <c r="AF9"/>
  <c r="AC9"/>
  <c r="Z9"/>
  <c r="W9"/>
  <c r="T9"/>
  <c r="Q9"/>
  <c r="N9"/>
  <c r="K9"/>
  <c r="H9"/>
  <c r="C9"/>
  <c r="CN8"/>
  <c r="CK8"/>
  <c r="CG8"/>
  <c r="CC8"/>
  <c r="BY8"/>
  <c r="BU8"/>
  <c r="BQ8"/>
  <c r="BM8"/>
  <c r="BI8"/>
  <c r="BE8"/>
  <c r="AZ8"/>
  <c r="AV8"/>
  <c r="AR8"/>
  <c r="AO8"/>
  <c r="AL8"/>
  <c r="AI8"/>
  <c r="AF8"/>
  <c r="AC8"/>
  <c r="Z8"/>
  <c r="W8"/>
  <c r="T8"/>
  <c r="Q8"/>
  <c r="N8"/>
  <c r="K8"/>
  <c r="H8"/>
  <c r="C8"/>
  <c r="CN7"/>
  <c r="CK7"/>
  <c r="CG7"/>
  <c r="CC7"/>
  <c r="BY7"/>
  <c r="BU7"/>
  <c r="BQ7"/>
  <c r="BM7"/>
  <c r="BI7"/>
  <c r="BE7"/>
  <c r="AZ7"/>
  <c r="AV7"/>
  <c r="AR7"/>
  <c r="AO7"/>
  <c r="AL7"/>
  <c r="AI7"/>
  <c r="AF7"/>
  <c r="AC7"/>
  <c r="Z7"/>
  <c r="W7"/>
  <c r="T7"/>
  <c r="Q7"/>
  <c r="N7"/>
  <c r="K7"/>
  <c r="H7"/>
  <c r="C7"/>
  <c r="CN6"/>
  <c r="CK6"/>
  <c r="CG6"/>
  <c r="CC6"/>
  <c r="BY6"/>
  <c r="BU6"/>
  <c r="BQ6"/>
  <c r="BM6"/>
  <c r="BI6"/>
  <c r="BE6"/>
  <c r="AZ6"/>
  <c r="AV6"/>
  <c r="AR6"/>
  <c r="AO6"/>
  <c r="AL6"/>
  <c r="AI6"/>
  <c r="AF6"/>
  <c r="AC6"/>
  <c r="Z6"/>
  <c r="W6"/>
  <c r="T6"/>
  <c r="Q6"/>
  <c r="N6"/>
  <c r="K6"/>
  <c r="H6"/>
  <c r="C6"/>
  <c r="CN5"/>
  <c r="CK5"/>
  <c r="CG5"/>
  <c r="CC5"/>
  <c r="BY5"/>
  <c r="BU5"/>
  <c r="BQ5"/>
  <c r="BM5"/>
  <c r="BI5"/>
  <c r="BE5"/>
  <c r="AZ5"/>
  <c r="AV5"/>
  <c r="AR5"/>
  <c r="AO5"/>
  <c r="AL5"/>
  <c r="AI5"/>
  <c r="AF5"/>
  <c r="AC5"/>
  <c r="Z5"/>
  <c r="W5"/>
  <c r="T5"/>
  <c r="Q5"/>
  <c r="N5"/>
  <c r="K5"/>
  <c r="H5"/>
  <c r="C5"/>
  <c r="CN4"/>
  <c r="CK4"/>
  <c r="CG4"/>
  <c r="CC4"/>
  <c r="BY4"/>
  <c r="BU4"/>
  <c r="BQ4"/>
  <c r="BM4"/>
  <c r="BI4"/>
  <c r="BE4"/>
  <c r="AZ4"/>
  <c r="AV4"/>
  <c r="AR4"/>
  <c r="AO4"/>
  <c r="AL4"/>
  <c r="AI4"/>
  <c r="AF4"/>
  <c r="AC4"/>
  <c r="Z4"/>
  <c r="W4"/>
  <c r="T4"/>
  <c r="Q4"/>
  <c r="N4"/>
  <c r="K4"/>
  <c r="H4"/>
  <c r="C4"/>
  <c r="CN3"/>
  <c r="CK3"/>
  <c r="CG3"/>
  <c r="CC3"/>
  <c r="BY3"/>
  <c r="BU3"/>
  <c r="BQ3"/>
  <c r="BM3"/>
  <c r="BI3"/>
  <c r="BE3"/>
  <c r="AZ3"/>
  <c r="AV3"/>
  <c r="AR3"/>
  <c r="AO3"/>
  <c r="AL3"/>
  <c r="AI3"/>
  <c r="AF3"/>
  <c r="AC3"/>
  <c r="Z3"/>
  <c r="W3"/>
  <c r="T3"/>
  <c r="Q3"/>
  <c r="N3"/>
  <c r="K3"/>
  <c r="H3"/>
  <c r="C3"/>
  <c r="B551" i="10" l="1"/>
  <c r="B324" i="19"/>
  <c r="B543" i="10"/>
  <c r="O28" i="6"/>
  <c r="B277" i="10"/>
  <c r="B281"/>
  <c r="B285"/>
  <c r="B286"/>
  <c r="B290"/>
  <c r="B294"/>
  <c r="B99"/>
  <c r="B103"/>
  <c r="B107"/>
  <c r="B116"/>
  <c r="B120"/>
  <c r="B124"/>
  <c r="B128"/>
  <c r="B132"/>
  <c r="B136"/>
  <c r="B144"/>
  <c r="B148"/>
  <c r="B152"/>
  <c r="B156"/>
  <c r="B160"/>
  <c r="B164"/>
  <c r="B172"/>
  <c r="B176"/>
  <c r="B180"/>
  <c r="B184"/>
  <c r="B188"/>
  <c r="B192"/>
  <c r="B196"/>
  <c r="B204"/>
  <c r="B208"/>
  <c r="B212"/>
  <c r="B216"/>
  <c r="B220"/>
  <c r="B224"/>
  <c r="B232"/>
  <c r="B236"/>
  <c r="B240"/>
  <c r="B244"/>
  <c r="B248"/>
  <c r="B252"/>
  <c r="B485"/>
  <c r="B441"/>
  <c r="B449"/>
  <c r="B457"/>
  <c r="B465"/>
  <c r="B473"/>
  <c r="B327" i="19"/>
  <c r="B333"/>
  <c r="B341"/>
  <c r="B349"/>
  <c r="B357"/>
  <c r="B276" i="10"/>
  <c r="B280"/>
  <c r="B284"/>
  <c r="B289"/>
  <c r="B293"/>
  <c r="B297"/>
  <c r="B98"/>
  <c r="B102"/>
  <c r="B106"/>
  <c r="B111"/>
  <c r="B115"/>
  <c r="B119"/>
  <c r="B127"/>
  <c r="B131"/>
  <c r="B135"/>
  <c r="B143"/>
  <c r="B147"/>
  <c r="B151"/>
  <c r="B155"/>
  <c r="B159"/>
  <c r="B163"/>
  <c r="B167"/>
  <c r="B171"/>
  <c r="B175"/>
  <c r="B179"/>
  <c r="B183"/>
  <c r="B187"/>
  <c r="B191"/>
  <c r="B195"/>
  <c r="B199"/>
  <c r="B203"/>
  <c r="B207"/>
  <c r="B211"/>
  <c r="B215"/>
  <c r="B219"/>
  <c r="B223"/>
  <c r="B227"/>
  <c r="B231"/>
  <c r="B235"/>
  <c r="B239"/>
  <c r="B243"/>
  <c r="B247"/>
  <c r="B251"/>
  <c r="B256"/>
  <c r="B260"/>
  <c r="B264"/>
  <c r="B269"/>
  <c r="B484"/>
  <c r="B446"/>
  <c r="B454"/>
  <c r="B462"/>
  <c r="B470"/>
  <c r="B325" i="19"/>
  <c r="B331"/>
  <c r="B339"/>
  <c r="B347"/>
  <c r="B355"/>
  <c r="B287" i="10"/>
  <c r="B291"/>
  <c r="B295"/>
  <c r="B480" i="9"/>
  <c r="B100" i="10"/>
  <c r="B104"/>
  <c r="B108"/>
  <c r="B113"/>
  <c r="B117"/>
  <c r="B121"/>
  <c r="B125"/>
  <c r="B129"/>
  <c r="B133"/>
  <c r="B137"/>
  <c r="B145"/>
  <c r="B149"/>
  <c r="B153"/>
  <c r="B157"/>
  <c r="B161"/>
  <c r="B165"/>
  <c r="B173"/>
  <c r="B177"/>
  <c r="B181"/>
  <c r="B185"/>
  <c r="B189"/>
  <c r="B193"/>
  <c r="B201"/>
  <c r="B205"/>
  <c r="B209"/>
  <c r="B213"/>
  <c r="B217"/>
  <c r="B221"/>
  <c r="B225"/>
  <c r="B233"/>
  <c r="B237"/>
  <c r="B241"/>
  <c r="B245"/>
  <c r="B249"/>
  <c r="B253"/>
  <c r="B262"/>
  <c r="B267"/>
  <c r="B271"/>
  <c r="B482"/>
  <c r="B442"/>
  <c r="B450"/>
  <c r="B458"/>
  <c r="B466"/>
  <c r="B474"/>
  <c r="B328" i="19"/>
  <c r="B335"/>
  <c r="B343"/>
  <c r="B351"/>
  <c r="N23" i="8"/>
  <c r="B559" i="10"/>
  <c r="B562"/>
  <c r="B561"/>
  <c r="B560"/>
  <c r="B563"/>
  <c r="D92" i="18"/>
  <c r="B92" i="10"/>
  <c r="N65" i="7"/>
  <c r="B93" i="10"/>
  <c r="B94"/>
  <c r="B502" i="9"/>
  <c r="B385" i="18"/>
  <c r="B502" i="10"/>
  <c r="D14" i="8"/>
  <c r="D16" i="7"/>
  <c r="F16" s="1"/>
  <c r="B275" i="10"/>
  <c r="B279"/>
  <c r="B283"/>
  <c r="B141"/>
  <c r="B169"/>
  <c r="B229"/>
  <c r="B258"/>
  <c r="D15" i="6"/>
  <c r="B274" i="10"/>
  <c r="B278"/>
  <c r="B282"/>
  <c r="B112"/>
  <c r="B140"/>
  <c r="B200"/>
  <c r="B228"/>
  <c r="B480"/>
  <c r="B362" i="19"/>
  <c r="B491" i="10"/>
  <c r="B495"/>
  <c r="B492"/>
  <c r="B496"/>
  <c r="B490"/>
  <c r="B494"/>
  <c r="B498"/>
  <c r="B489"/>
  <c r="B493"/>
  <c r="B497"/>
  <c r="G3345" i="16"/>
  <c r="G3322"/>
  <c r="G909" i="14"/>
  <c r="G910" i="15" s="1"/>
  <c r="G3326" i="16"/>
  <c r="G913" i="14"/>
  <c r="G914" i="15" s="1"/>
  <c r="G3329" i="16"/>
  <c r="G916" i="14"/>
  <c r="G917" i="15" s="1"/>
  <c r="B84" i="18"/>
  <c r="B84" i="19"/>
  <c r="B90"/>
  <c r="B90" i="18"/>
  <c r="B422" i="19"/>
  <c r="B423" s="1"/>
  <c r="B423" i="18"/>
  <c r="B424" s="1"/>
  <c r="G3341" i="16"/>
  <c r="G928" i="14"/>
  <c r="G929" i="15" s="1"/>
  <c r="G3348" i="16"/>
  <c r="G935" i="14"/>
  <c r="G936" i="15" s="1"/>
  <c r="B439" i="18"/>
  <c r="B440" s="1"/>
  <c r="B438" i="19"/>
  <c r="B439" s="1"/>
  <c r="G4" i="16"/>
  <c r="G975" i="14"/>
  <c r="G3396" i="16"/>
  <c r="G984" i="14"/>
  <c r="G984" i="15" s="1"/>
  <c r="D3" i="7"/>
  <c r="B81" i="9"/>
  <c r="B85"/>
  <c r="B90"/>
  <c r="B443"/>
  <c r="B447"/>
  <c r="B451"/>
  <c r="B455"/>
  <c r="B459"/>
  <c r="B463"/>
  <c r="B467"/>
  <c r="B471"/>
  <c r="B475"/>
  <c r="B547"/>
  <c r="B552"/>
  <c r="B90" i="10"/>
  <c r="B443"/>
  <c r="B447"/>
  <c r="B451"/>
  <c r="B455"/>
  <c r="B459"/>
  <c r="B463"/>
  <c r="B467"/>
  <c r="B471"/>
  <c r="B475"/>
  <c r="G587" i="11"/>
  <c r="G589" i="13" s="1"/>
  <c r="G627" i="11"/>
  <c r="G4" i="13" s="1"/>
  <c r="G3325" i="16"/>
  <c r="G912" i="14"/>
  <c r="G913" i="15" s="1"/>
  <c r="G3328" i="16"/>
  <c r="G915" i="14"/>
  <c r="G916" i="15" s="1"/>
  <c r="B83" i="18"/>
  <c r="B83" i="19"/>
  <c r="B89" i="18"/>
  <c r="B89" i="19"/>
  <c r="B421" i="18"/>
  <c r="B422" s="1"/>
  <c r="B420" i="19"/>
  <c r="B421" s="1"/>
  <c r="G3340" i="16"/>
  <c r="G927" i="14"/>
  <c r="G928" i="15" s="1"/>
  <c r="G3344" i="16"/>
  <c r="G931" i="14"/>
  <c r="G932" i="15" s="1"/>
  <c r="G3347" i="16"/>
  <c r="G934" i="14"/>
  <c r="G935" i="15" s="1"/>
  <c r="B429" i="18"/>
  <c r="B428" i="19"/>
  <c r="B430"/>
  <c r="B431" i="18"/>
  <c r="B436" i="19"/>
  <c r="B437" i="18"/>
  <c r="G3395" i="16"/>
  <c r="G983" i="14"/>
  <c r="G983" i="15" s="1"/>
  <c r="G3398" i="16"/>
  <c r="G986" i="14"/>
  <c r="G986" i="15" s="1"/>
  <c r="B82" i="19"/>
  <c r="B82" i="18"/>
  <c r="B84" i="9"/>
  <c r="B89"/>
  <c r="B442"/>
  <c r="B446"/>
  <c r="B450"/>
  <c r="B454"/>
  <c r="B458"/>
  <c r="B462"/>
  <c r="B466"/>
  <c r="B470"/>
  <c r="B474"/>
  <c r="B538"/>
  <c r="B539" s="1"/>
  <c r="B542"/>
  <c r="B543" s="1"/>
  <c r="B546"/>
  <c r="B551"/>
  <c r="B556"/>
  <c r="B557" s="1"/>
  <c r="B89" i="10"/>
  <c r="B538"/>
  <c r="B539" s="1"/>
  <c r="B546"/>
  <c r="B556"/>
  <c r="B557" s="1"/>
  <c r="G586" i="11"/>
  <c r="G588" i="13" s="1"/>
  <c r="G638" i="11"/>
  <c r="G639" i="13" s="1"/>
  <c r="G2" i="16"/>
  <c r="G902" i="14"/>
  <c r="G3324" i="16"/>
  <c r="G911" i="14"/>
  <c r="G912" i="15" s="1"/>
  <c r="G3331" i="16"/>
  <c r="G918" i="14"/>
  <c r="G919" i="15" s="1"/>
  <c r="B80" i="18"/>
  <c r="B80" i="19"/>
  <c r="B87"/>
  <c r="B88" i="18"/>
  <c r="B88" i="19"/>
  <c r="B87" i="18"/>
  <c r="B95"/>
  <c r="B95" i="19"/>
  <c r="B426"/>
  <c r="B427" s="1"/>
  <c r="B427" i="18"/>
  <c r="B428" s="1"/>
  <c r="G3339" i="16"/>
  <c r="G926" i="14"/>
  <c r="G927" i="15" s="1"/>
  <c r="G3343" i="16"/>
  <c r="G930" i="14"/>
  <c r="G931" i="15" s="1"/>
  <c r="G3346" i="16"/>
  <c r="G933" i="14"/>
  <c r="G934" i="15" s="1"/>
  <c r="G3350" i="16"/>
  <c r="G937" i="14"/>
  <c r="G938" i="15" s="1"/>
  <c r="B81" i="18"/>
  <c r="B81" i="19"/>
  <c r="B435" i="18"/>
  <c r="B434" i="19"/>
  <c r="G3394" i="16"/>
  <c r="G982" i="14"/>
  <c r="G982" i="15" s="1"/>
  <c r="G3397" i="16"/>
  <c r="G985" i="14"/>
  <c r="G985" i="15" s="1"/>
  <c r="B434" i="18"/>
  <c r="B433" i="19"/>
  <c r="B83" i="9"/>
  <c r="B88"/>
  <c r="B441"/>
  <c r="B445"/>
  <c r="B449"/>
  <c r="B453"/>
  <c r="B457"/>
  <c r="B461"/>
  <c r="B465"/>
  <c r="B469"/>
  <c r="B473"/>
  <c r="B550"/>
  <c r="B80" i="10"/>
  <c r="B84"/>
  <c r="B88"/>
  <c r="B95"/>
  <c r="G561" i="11"/>
  <c r="G563" i="13" s="1"/>
  <c r="G565" i="11"/>
  <c r="G567" i="13" s="1"/>
  <c r="G585" i="11"/>
  <c r="G587" i="13" s="1"/>
  <c r="G589" i="11"/>
  <c r="G591" i="13" s="1"/>
  <c r="G637" i="11"/>
  <c r="G638" i="13" s="1"/>
  <c r="G1" i="16"/>
  <c r="G901" i="14"/>
  <c r="G3323" i="16"/>
  <c r="G910" i="14"/>
  <c r="G911" i="15" s="1"/>
  <c r="G3327" i="16"/>
  <c r="G914" i="14"/>
  <c r="G915" i="15" s="1"/>
  <c r="G3330" i="16"/>
  <c r="G917" i="14"/>
  <c r="G918" i="15" s="1"/>
  <c r="B85" i="18"/>
  <c r="B85" i="19"/>
  <c r="B91" i="18"/>
  <c r="B91" i="19"/>
  <c r="B425" i="18"/>
  <c r="B426" s="1"/>
  <c r="B424" i="19"/>
  <c r="B425" s="1"/>
  <c r="G3342" i="16"/>
  <c r="G929" i="14"/>
  <c r="G930" i="15" s="1"/>
  <c r="G3349" i="16"/>
  <c r="G936" i="14"/>
  <c r="G937" i="15" s="1"/>
  <c r="B430" i="18"/>
  <c r="B429" i="19"/>
  <c r="B432"/>
  <c r="B433" i="18"/>
  <c r="G3393" i="16"/>
  <c r="G981" i="14"/>
  <c r="G981" i="15" s="1"/>
  <c r="B82" i="9"/>
  <c r="B87"/>
  <c r="B91"/>
  <c r="B95"/>
  <c r="B444"/>
  <c r="B448"/>
  <c r="B452"/>
  <c r="B456"/>
  <c r="B460"/>
  <c r="B464"/>
  <c r="B468"/>
  <c r="B472"/>
  <c r="B540"/>
  <c r="B541" s="1"/>
  <c r="B544"/>
  <c r="B545" s="1"/>
  <c r="B548"/>
  <c r="B554"/>
  <c r="B555" s="1"/>
  <c r="B83" i="10"/>
  <c r="B91"/>
  <c r="B444"/>
  <c r="B448"/>
  <c r="B452"/>
  <c r="B456"/>
  <c r="B460"/>
  <c r="B464"/>
  <c r="B468"/>
  <c r="B472"/>
  <c r="B540"/>
  <c r="B541" s="1"/>
  <c r="B544"/>
  <c r="B545" s="1"/>
  <c r="B548"/>
  <c r="B554"/>
  <c r="B555" s="1"/>
  <c r="G564" i="11"/>
  <c r="G566" i="13" s="1"/>
  <c r="G568" i="11"/>
  <c r="G570" i="13" s="1"/>
  <c r="G580" i="11"/>
  <c r="G582" i="13" s="1"/>
  <c r="G588" i="11"/>
  <c r="G590" i="13" s="1"/>
  <c r="G636" i="11"/>
  <c r="G637" i="13" s="1"/>
  <c r="B324" i="18"/>
  <c r="B328"/>
  <c r="B332"/>
  <c r="B336"/>
  <c r="B340"/>
  <c r="B344"/>
  <c r="B348"/>
  <c r="B352"/>
  <c r="B356"/>
  <c r="B332" i="19"/>
  <c r="B336"/>
  <c r="B340"/>
  <c r="B344"/>
  <c r="B348"/>
  <c r="B352"/>
  <c r="B356"/>
  <c r="B327" i="18"/>
  <c r="B331"/>
  <c r="B335"/>
  <c r="B339"/>
  <c r="B343"/>
  <c r="B347"/>
  <c r="B351"/>
  <c r="B355"/>
  <c r="B359"/>
  <c r="B326"/>
  <c r="B330"/>
  <c r="B334"/>
  <c r="B338"/>
  <c r="B342"/>
  <c r="B346"/>
  <c r="B350"/>
  <c r="B354"/>
  <c r="B358"/>
  <c r="B326" i="19"/>
  <c r="B330"/>
  <c r="B334"/>
  <c r="B338"/>
  <c r="B342"/>
  <c r="B346"/>
  <c r="B350"/>
  <c r="B354"/>
  <c r="B325" i="18"/>
  <c r="B329"/>
  <c r="B333"/>
  <c r="B337"/>
  <c r="B341"/>
  <c r="B345"/>
  <c r="B349"/>
  <c r="B353"/>
  <c r="G932" i="14" l="1"/>
  <c r="G933" i="15" s="1"/>
  <c r="D87" i="18"/>
  <c r="G584" i="11"/>
  <c r="G586" i="13" s="1"/>
  <c r="B96" i="19"/>
  <c r="B96" i="9"/>
  <c r="B96" i="10"/>
  <c r="D95" s="1"/>
  <c r="D87" i="19"/>
  <c r="B87" i="10"/>
  <c r="D87" s="1"/>
  <c r="B445"/>
  <c r="B353" i="19"/>
  <c r="B469" i="10"/>
  <c r="B323" i="19"/>
  <c r="B345"/>
  <c r="B547" i="10"/>
  <c r="B550"/>
  <c r="B110"/>
  <c r="B114"/>
  <c r="B118"/>
  <c r="B122"/>
  <c r="B126"/>
  <c r="B130"/>
  <c r="B134"/>
  <c r="B138"/>
  <c r="B142"/>
  <c r="B146"/>
  <c r="B150"/>
  <c r="B154"/>
  <c r="B158"/>
  <c r="B162"/>
  <c r="B166"/>
  <c r="B170"/>
  <c r="B174"/>
  <c r="B178"/>
  <c r="B182"/>
  <c r="B186"/>
  <c r="B190"/>
  <c r="B194"/>
  <c r="B198"/>
  <c r="B202"/>
  <c r="B206"/>
  <c r="B210"/>
  <c r="B214"/>
  <c r="B218"/>
  <c r="B222"/>
  <c r="B230"/>
  <c r="B234"/>
  <c r="B238"/>
  <c r="B242"/>
  <c r="B246"/>
  <c r="B250"/>
  <c r="B254"/>
  <c r="B259"/>
  <c r="B263"/>
  <c r="B268"/>
  <c r="B272"/>
  <c r="B483"/>
  <c r="B461"/>
  <c r="B337" i="19"/>
  <c r="B453" i="10"/>
  <c r="B329" i="19"/>
  <c r="D92" i="10"/>
  <c r="D95" i="19"/>
  <c r="B96" i="18"/>
  <c r="D95" s="1"/>
  <c r="G4" i="17"/>
  <c r="G4" i="15"/>
  <c r="G1" i="17"/>
  <c r="G1" i="15"/>
  <c r="G2" i="17"/>
  <c r="G2" i="15"/>
  <c r="G3235" i="16"/>
  <c r="G3313"/>
  <c r="G2525"/>
  <c r="G1627"/>
  <c r="G2369"/>
  <c r="G2008"/>
  <c r="G2410"/>
  <c r="G2550"/>
  <c r="G2925"/>
  <c r="G3200"/>
  <c r="G3038"/>
  <c r="G2152"/>
  <c r="G3289"/>
  <c r="G1792"/>
  <c r="G1482"/>
  <c r="G163"/>
  <c r="G3020"/>
  <c r="G616"/>
  <c r="G3096"/>
  <c r="G2773"/>
  <c r="G1407"/>
  <c r="G2734"/>
  <c r="G2414"/>
  <c r="G2604"/>
  <c r="G104"/>
  <c r="G1908"/>
  <c r="G2793"/>
  <c r="G456" i="14"/>
  <c r="G1856" i="16"/>
  <c r="G1540"/>
  <c r="G675"/>
  <c r="G349" i="11"/>
  <c r="G872" i="16"/>
  <c r="G1651"/>
  <c r="G3025"/>
  <c r="G3110"/>
  <c r="G1427"/>
  <c r="G3308"/>
  <c r="G1911"/>
  <c r="G3019"/>
  <c r="G1555"/>
  <c r="G2670"/>
  <c r="G2304"/>
  <c r="G138"/>
  <c r="G1683"/>
  <c r="G2424"/>
  <c r="G2449"/>
  <c r="G480" i="11"/>
  <c r="G2323" i="16"/>
  <c r="G3254"/>
  <c r="G2599"/>
  <c r="G2619"/>
  <c r="G645" i="14"/>
  <c r="G1780" i="16"/>
  <c r="G680"/>
  <c r="G348"/>
  <c r="G1355"/>
  <c r="G1644"/>
  <c r="G422" i="14"/>
  <c r="G1835" i="16"/>
  <c r="G1878"/>
  <c r="G2118"/>
  <c r="G2587"/>
  <c r="G838"/>
  <c r="G413"/>
  <c r="G549" i="14"/>
  <c r="G3012" i="16"/>
  <c r="G2758"/>
  <c r="G2790"/>
  <c r="G2139"/>
  <c r="G2974"/>
  <c r="G1372"/>
  <c r="G3093"/>
  <c r="G1846"/>
  <c r="G2662"/>
  <c r="G903"/>
  <c r="G3273"/>
  <c r="G1387"/>
  <c r="G2962"/>
  <c r="G1350"/>
  <c r="G2375"/>
  <c r="G2581"/>
  <c r="G1552"/>
  <c r="G2577"/>
  <c r="G2327"/>
  <c r="G2309"/>
  <c r="G2211"/>
  <c r="G1917"/>
  <c r="G2653"/>
  <c r="G1731"/>
  <c r="G1249"/>
  <c r="G1067"/>
  <c r="G2576"/>
  <c r="G1907"/>
  <c r="G261" i="14"/>
  <c r="G56" i="16"/>
  <c r="G2255"/>
  <c r="G1368"/>
  <c r="G3131"/>
  <c r="G2810"/>
  <c r="G2405"/>
  <c r="G3211"/>
  <c r="G2315"/>
  <c r="G344"/>
  <c r="G1820"/>
  <c r="G2951"/>
  <c r="G1886"/>
  <c r="G273"/>
  <c r="G3215"/>
  <c r="G1677"/>
  <c r="G337" i="14"/>
  <c r="G293" i="16"/>
  <c r="G2332"/>
  <c r="G255"/>
  <c r="G2867"/>
  <c r="G2349"/>
  <c r="G2214"/>
  <c r="G3046"/>
  <c r="G2585"/>
  <c r="G780" i="14"/>
  <c r="G623"/>
  <c r="G827" i="16"/>
  <c r="G1461"/>
  <c r="G118" i="11"/>
  <c r="G187" i="16"/>
  <c r="G1999"/>
  <c r="G1889"/>
  <c r="G3225"/>
  <c r="G2492"/>
  <c r="G2815"/>
  <c r="G3249"/>
  <c r="G2109"/>
  <c r="G2776"/>
  <c r="G2348"/>
  <c r="G2628"/>
  <c r="G2742"/>
  <c r="G2441"/>
  <c r="G1488"/>
  <c r="G1536"/>
  <c r="G481" i="11"/>
  <c r="G3243" i="16"/>
  <c r="G1606"/>
  <c r="G813" i="14"/>
  <c r="G2696" i="16"/>
  <c r="G2343"/>
  <c r="G2514"/>
  <c r="G2468"/>
  <c r="G2841"/>
  <c r="G2321"/>
  <c r="G2820"/>
  <c r="G1319"/>
  <c r="G2535"/>
  <c r="G517" i="14"/>
  <c r="G506" i="16"/>
  <c r="G2624"/>
  <c r="G2121"/>
  <c r="G1635"/>
  <c r="G2411"/>
  <c r="G1902"/>
  <c r="G2014"/>
  <c r="G2473"/>
  <c r="G2641"/>
  <c r="G2352"/>
  <c r="G1603"/>
  <c r="G1920"/>
  <c r="G2330"/>
  <c r="G3133"/>
  <c r="G2300"/>
  <c r="G2681"/>
  <c r="G1901"/>
  <c r="G3139"/>
  <c r="G355" i="14"/>
  <c r="G2603" i="16"/>
  <c r="G600"/>
  <c r="G617"/>
  <c r="G2079"/>
  <c r="G2586"/>
  <c r="G2984"/>
  <c r="G3307"/>
  <c r="G3126"/>
  <c r="G3251"/>
  <c r="G2356"/>
  <c r="G3142"/>
  <c r="G1560"/>
  <c r="G808"/>
  <c r="G2835"/>
  <c r="G2661"/>
  <c r="G527" i="14"/>
  <c r="G1421" i="16"/>
  <c r="G2253"/>
  <c r="G460"/>
  <c r="G3253"/>
  <c r="G2297"/>
  <c r="G2155"/>
  <c r="G2757"/>
  <c r="G1048"/>
  <c r="G2575"/>
  <c r="G2239"/>
  <c r="G2602"/>
  <c r="G1748"/>
  <c r="G2546"/>
  <c r="G1759"/>
  <c r="G3074"/>
  <c r="G671" i="14"/>
  <c r="G2875" i="16"/>
  <c r="G1816"/>
  <c r="G1945"/>
  <c r="G479" i="11"/>
  <c r="G2400" i="16"/>
  <c r="G2976"/>
  <c r="G2196"/>
  <c r="G2973"/>
  <c r="G40"/>
  <c r="G3216"/>
  <c r="G1757"/>
  <c r="G1519"/>
  <c r="G1360"/>
  <c r="G2927"/>
  <c r="G2562"/>
  <c r="G356" i="11"/>
  <c r="G2477" i="16"/>
  <c r="G2313"/>
  <c r="G297" i="14"/>
  <c r="G775" i="16"/>
  <c r="G2280"/>
  <c r="G3297"/>
  <c r="G2767"/>
  <c r="G2429"/>
  <c r="G1751"/>
  <c r="G2460"/>
  <c r="G2539"/>
  <c r="G3230"/>
  <c r="G1871"/>
  <c r="G1679"/>
  <c r="G2336"/>
  <c r="G190"/>
  <c r="G2397"/>
  <c r="G1747"/>
  <c r="G1803"/>
  <c r="G1420"/>
  <c r="G3080"/>
  <c r="G1819"/>
  <c r="G2732"/>
  <c r="G2893"/>
  <c r="G2409"/>
  <c r="G3067"/>
  <c r="G2985"/>
  <c r="G2421"/>
  <c r="G2483"/>
  <c r="G2547"/>
  <c r="G2819"/>
  <c r="G1437"/>
  <c r="G1656"/>
  <c r="G3264"/>
  <c r="G2115"/>
  <c r="G891" i="14"/>
  <c r="G2288" i="16"/>
  <c r="G1327"/>
  <c r="G2836"/>
  <c r="G2173"/>
  <c r="G3023"/>
  <c r="G2268"/>
  <c r="G1371"/>
  <c r="G2982"/>
  <c r="G1663"/>
  <c r="G2437"/>
  <c r="G3015"/>
  <c r="G2885"/>
  <c r="G2625"/>
  <c r="G1040"/>
  <c r="G2605"/>
  <c r="G2432"/>
  <c r="G1524"/>
  <c r="G2627"/>
  <c r="G2891"/>
  <c r="G3173"/>
  <c r="G2528"/>
  <c r="G3084"/>
  <c r="G1376"/>
  <c r="G1832"/>
  <c r="G2364"/>
  <c r="G2675"/>
  <c r="G2434"/>
  <c r="G2071"/>
  <c r="G1844"/>
  <c r="G1537"/>
  <c r="G2784"/>
  <c r="G3180"/>
  <c r="G1288"/>
  <c r="G1804"/>
  <c r="G3274"/>
  <c r="G2457"/>
  <c r="G2862"/>
  <c r="G2379"/>
  <c r="G2995"/>
  <c r="G2712"/>
  <c r="G2786"/>
  <c r="G2329"/>
  <c r="G2630"/>
  <c r="G2063"/>
  <c r="G890"/>
  <c r="G749"/>
  <c r="G2389"/>
  <c r="G2969"/>
  <c r="G2472"/>
  <c r="G1302"/>
  <c r="G2307"/>
  <c r="G2611"/>
  <c r="G2103"/>
  <c r="G3187"/>
  <c r="G3138"/>
  <c r="G2890"/>
  <c r="G3095"/>
  <c r="G2568"/>
  <c r="G2504"/>
  <c r="G2860"/>
  <c r="G2333"/>
  <c r="G2159"/>
  <c r="G2470"/>
  <c r="G3293"/>
  <c r="G2789"/>
  <c r="G1405"/>
  <c r="G792"/>
  <c r="G3256"/>
  <c r="G2291"/>
  <c r="G3049"/>
  <c r="G1924"/>
  <c r="G2244"/>
  <c r="G2320"/>
  <c r="G2601"/>
  <c r="G1744"/>
  <c r="G3229"/>
  <c r="G1143"/>
  <c r="G1750"/>
  <c r="G3294"/>
  <c r="G2667"/>
  <c r="G2500"/>
  <c r="G2709"/>
  <c r="G2994"/>
  <c r="G2907"/>
  <c r="G2380"/>
  <c r="G3166"/>
  <c r="G3303"/>
  <c r="G2779"/>
  <c r="G1391"/>
  <c r="G1708"/>
  <c r="G2544"/>
  <c r="G2395"/>
  <c r="G2480"/>
  <c r="G819" i="14"/>
  <c r="G2772" i="16"/>
  <c r="G2947"/>
  <c r="G3105"/>
  <c r="G3041"/>
  <c r="G1591"/>
  <c r="G2597"/>
  <c r="G3043"/>
  <c r="G2673"/>
  <c r="G3026"/>
  <c r="G1112"/>
  <c r="G1604"/>
  <c r="G2607"/>
  <c r="G3059"/>
  <c r="G2983"/>
  <c r="G1724"/>
  <c r="G984"/>
  <c r="G2919"/>
  <c r="G2204"/>
  <c r="G2100"/>
  <c r="G2335"/>
  <c r="G2704"/>
  <c r="G2383"/>
  <c r="G2367"/>
  <c r="G3075"/>
  <c r="G2467"/>
  <c r="G2578"/>
  <c r="G3089"/>
  <c r="G2439"/>
  <c r="G1648"/>
  <c r="G2663"/>
  <c r="G378"/>
  <c r="G992"/>
  <c r="G2088"/>
  <c r="G2970"/>
  <c r="G2036"/>
  <c r="G1549"/>
  <c r="G220" i="14"/>
  <c r="G1947" i="16"/>
  <c r="G2205"/>
  <c r="G1904"/>
  <c r="G2099"/>
  <c r="G1933"/>
  <c r="G1336"/>
  <c r="G1359"/>
  <c r="G2660"/>
  <c r="G3076"/>
  <c r="G1773"/>
  <c r="G397"/>
  <c r="G3282"/>
  <c r="G2378"/>
  <c r="G2387"/>
  <c r="G1652"/>
  <c r="G2259"/>
  <c r="G3104"/>
  <c r="G2163"/>
  <c r="G3183"/>
  <c r="G2924"/>
  <c r="G2371"/>
  <c r="G3286"/>
  <c r="G1508"/>
  <c r="G2191"/>
  <c r="G1616"/>
  <c r="G1109"/>
  <c r="G2844"/>
  <c r="G2471"/>
  <c r="G1691"/>
  <c r="G2111"/>
  <c r="G2430"/>
  <c r="G2719"/>
  <c r="G87" i="14"/>
  <c r="G1632" i="16"/>
  <c r="G3101"/>
  <c r="G2355"/>
  <c r="G2072"/>
  <c r="G1814"/>
  <c r="G2945"/>
  <c r="G2952"/>
  <c r="G1956"/>
  <c r="G2502"/>
  <c r="G563"/>
  <c r="G3002"/>
  <c r="G2427"/>
  <c r="G1523"/>
  <c r="G2739"/>
  <c r="G1408"/>
  <c r="G2518"/>
  <c r="G1728"/>
  <c r="G1755"/>
  <c r="G2782"/>
  <c r="G2763"/>
  <c r="G2326"/>
  <c r="G2045"/>
  <c r="G3202"/>
  <c r="G2931"/>
  <c r="G2285"/>
  <c r="G1141"/>
  <c r="G3004"/>
  <c r="G1692"/>
  <c r="G2533"/>
  <c r="G2794"/>
  <c r="G3007"/>
  <c r="G2489"/>
  <c r="G1064"/>
  <c r="G2305"/>
  <c r="G2596"/>
  <c r="G3259"/>
  <c r="G2920"/>
  <c r="G2850"/>
  <c r="G2176"/>
  <c r="G2148"/>
  <c r="G2433"/>
  <c r="G1464"/>
  <c r="G2977"/>
  <c r="G3152"/>
  <c r="G1303"/>
  <c r="G3035"/>
  <c r="G1399"/>
  <c r="G3077"/>
  <c r="G2644"/>
  <c r="G1756"/>
  <c r="G2736"/>
  <c r="G2958"/>
  <c r="G1702"/>
  <c r="G1496"/>
  <c r="G3103"/>
  <c r="G263" i="14"/>
  <c r="G1019" i="16"/>
  <c r="G108"/>
  <c r="G381" i="14"/>
  <c r="G2899" i="16"/>
  <c r="G2000"/>
  <c r="G2134"/>
  <c r="G2486"/>
  <c r="G1587"/>
  <c r="G2996"/>
  <c r="G2442"/>
  <c r="G1539"/>
  <c r="G2589"/>
  <c r="G2679"/>
  <c r="G2818"/>
  <c r="G1535"/>
  <c r="G2990"/>
  <c r="G1456"/>
  <c r="G2080"/>
  <c r="G2731"/>
  <c r="G1961"/>
  <c r="G2697"/>
  <c r="G2413"/>
  <c r="G2519"/>
  <c r="G1768"/>
  <c r="G1291"/>
  <c r="G2750"/>
  <c r="G1584"/>
  <c r="G2901"/>
  <c r="G2175"/>
  <c r="G2687"/>
  <c r="G1869"/>
  <c r="G2886"/>
  <c r="G2754"/>
  <c r="G3227"/>
  <c r="G2699"/>
  <c r="G2024"/>
  <c r="G2659"/>
  <c r="G2219"/>
  <c r="G3017"/>
  <c r="G1972"/>
  <c r="G2419"/>
  <c r="G2466"/>
  <c r="G180" i="14"/>
  <c r="G1343" i="16"/>
  <c r="G2401"/>
  <c r="G1600"/>
  <c r="G1903"/>
  <c r="G1884"/>
  <c r="G2440"/>
  <c r="G2961"/>
  <c r="G1779"/>
  <c r="G3181"/>
  <c r="G127"/>
  <c r="G1334"/>
  <c r="G2012"/>
  <c r="G3081"/>
  <c r="G2497"/>
  <c r="G1611"/>
  <c r="G630" i="14"/>
  <c r="G1700" i="16"/>
  <c r="G3196"/>
  <c r="G2522"/>
  <c r="G784"/>
  <c r="G154"/>
  <c r="G3248"/>
  <c r="G2785"/>
  <c r="G2857"/>
  <c r="G1891"/>
  <c r="G2316"/>
  <c r="G3168"/>
  <c r="G2015"/>
  <c r="G2811"/>
  <c r="G3050"/>
  <c r="G2353"/>
  <c r="G481" i="14"/>
  <c r="G3255" i="16"/>
  <c r="G3123"/>
  <c r="G898" i="14"/>
  <c r="G3098" i="16"/>
  <c r="G2755"/>
  <c r="G1471"/>
  <c r="G2212"/>
  <c r="G2564"/>
  <c r="G2999"/>
  <c r="G2721"/>
  <c r="G2895"/>
  <c r="G2781"/>
  <c r="G2394"/>
  <c r="G2813"/>
  <c r="G2096"/>
  <c r="G793"/>
  <c r="G1400"/>
  <c r="G2031"/>
  <c r="G2461"/>
  <c r="G2916"/>
  <c r="G2269"/>
  <c r="G1855"/>
  <c r="G2373"/>
  <c r="G3147"/>
  <c r="G3106"/>
  <c r="G1722"/>
  <c r="G2692"/>
  <c r="G3241"/>
  <c r="G1542"/>
  <c r="G3198"/>
  <c r="G3276"/>
  <c r="G260" i="11"/>
  <c r="G2637" i="16"/>
  <c r="G3206"/>
  <c r="G2566"/>
  <c r="G2616"/>
  <c r="G1331"/>
  <c r="G2775"/>
  <c r="G2052"/>
  <c r="G3271"/>
  <c r="G2764"/>
  <c r="G2612"/>
  <c r="G2955"/>
  <c r="G2724"/>
  <c r="G3304"/>
  <c r="G1374"/>
  <c r="G1563"/>
  <c r="G1043"/>
  <c r="G1727"/>
  <c r="G2827"/>
  <c r="G2446"/>
  <c r="G1798"/>
  <c r="G2668"/>
  <c r="G1948"/>
  <c r="G2972"/>
  <c r="G1018"/>
  <c r="G2639"/>
  <c r="G421" i="14"/>
  <c r="G2593" i="16"/>
  <c r="G2020"/>
  <c r="G2747"/>
  <c r="G2671"/>
  <c r="G2506"/>
  <c r="G103" i="14"/>
  <c r="G3191" i="16"/>
  <c r="G2883"/>
  <c r="G1699"/>
  <c r="G2707"/>
  <c r="G3281"/>
  <c r="G1411"/>
  <c r="G3013"/>
  <c r="G2451"/>
  <c r="G2703"/>
  <c r="G3208"/>
  <c r="G3287"/>
  <c r="G2392"/>
  <c r="G1459"/>
  <c r="G3052"/>
  <c r="G3094"/>
  <c r="G480" i="14"/>
  <c r="G3277" i="16"/>
  <c r="G3268"/>
  <c r="G2584"/>
  <c r="G2672"/>
  <c r="G1912"/>
  <c r="G2887"/>
  <c r="G3163"/>
  <c r="G168"/>
  <c r="G446"/>
  <c r="G767"/>
  <c r="G2579"/>
  <c r="G1315"/>
  <c r="G785"/>
  <c r="G2350"/>
  <c r="G1843"/>
  <c r="G2251"/>
  <c r="G3001"/>
  <c r="G1808"/>
  <c r="G2640"/>
  <c r="G1511"/>
  <c r="G2896"/>
  <c r="G2771"/>
  <c r="G2930"/>
  <c r="G2011"/>
  <c r="G2032"/>
  <c r="G1597"/>
  <c r="G2845"/>
  <c r="G2787"/>
  <c r="G2848"/>
  <c r="G2340"/>
  <c r="G3128"/>
  <c r="G13"/>
  <c r="G2654"/>
  <c r="G2368"/>
  <c r="G2070"/>
  <c r="G2376"/>
  <c r="G3314"/>
  <c r="G1615"/>
  <c r="G1639"/>
  <c r="G2897"/>
  <c r="G231" i="14"/>
  <c r="G38"/>
  <c r="G2980" i="16"/>
  <c r="G2894"/>
  <c r="G3232"/>
  <c r="G2019"/>
  <c r="G3045"/>
  <c r="G423" i="11"/>
  <c r="G1311" i="16"/>
  <c r="G1718"/>
  <c r="G2702"/>
  <c r="G1628"/>
  <c r="G3118"/>
  <c r="G1444"/>
  <c r="G1919"/>
  <c r="G2337"/>
  <c r="G3112"/>
  <c r="G2351"/>
  <c r="G2276"/>
  <c r="G2529"/>
  <c r="G2713"/>
  <c r="G2407"/>
  <c r="G1752"/>
  <c r="G1189"/>
  <c r="G2530"/>
  <c r="G3266"/>
  <c r="G1495"/>
  <c r="G3033"/>
  <c r="G359" i="14"/>
  <c r="G2881" i="16"/>
  <c r="G2515"/>
  <c r="G3169"/>
  <c r="G2382"/>
  <c r="G1379"/>
  <c r="G2324"/>
  <c r="G3107"/>
  <c r="G2693"/>
  <c r="G1862"/>
  <c r="G2" i="14"/>
  <c r="G25"/>
  <c r="G2610" i="16"/>
  <c r="G712"/>
  <c r="G2949"/>
  <c r="G2722"/>
  <c r="G1760"/>
  <c r="G2698"/>
  <c r="G3311"/>
  <c r="G2465"/>
  <c r="G1380"/>
  <c r="G2788"/>
  <c r="G1848"/>
  <c r="G2800"/>
  <c r="G2275"/>
  <c r="G2532"/>
  <c r="G1247"/>
  <c r="G20"/>
  <c r="G2658"/>
  <c r="G3291"/>
  <c r="G2761"/>
  <c r="G3014"/>
  <c r="G1178"/>
  <c r="G3222"/>
  <c r="G1612"/>
  <c r="G1967"/>
  <c r="G2583"/>
  <c r="G3239"/>
  <c r="G840"/>
  <c r="G1500"/>
  <c r="G3116"/>
  <c r="G2416"/>
  <c r="G2513"/>
  <c r="G588" i="14"/>
  <c r="G2733" i="16"/>
  <c r="G2686"/>
  <c r="G2536"/>
  <c r="G3288"/>
  <c r="G2608"/>
  <c r="G1436"/>
  <c r="G2563"/>
  <c r="G3267"/>
  <c r="G1000"/>
  <c r="G1008"/>
  <c r="G2545"/>
  <c r="G2592"/>
  <c r="G2531"/>
  <c r="G1575"/>
  <c r="G3315"/>
  <c r="G856" i="14"/>
  <c r="G1888" i="16"/>
  <c r="G65" i="14"/>
  <c r="G1984" i="16"/>
  <c r="G386" i="14"/>
  <c r="G2236" i="16"/>
  <c r="G3269"/>
  <c r="G2635"/>
  <c r="G2438"/>
  <c r="G2929"/>
  <c r="G1852"/>
  <c r="G2950"/>
  <c r="G3078"/>
  <c r="G839" i="14"/>
  <c r="G2792" i="16"/>
  <c r="G2116"/>
  <c r="G3296"/>
  <c r="G722"/>
  <c r="G762"/>
  <c r="G2717"/>
  <c r="G1923"/>
  <c r="G2846"/>
  <c r="G3056"/>
  <c r="G1695"/>
  <c r="G2861"/>
  <c r="G1696"/>
  <c r="G2834"/>
  <c r="G2756"/>
  <c r="G2263"/>
  <c r="G1520"/>
  <c r="G2365"/>
  <c r="G1392"/>
  <c r="G2189"/>
  <c r="G545"/>
  <c r="G465" i="11"/>
  <c r="G3083" i="16"/>
  <c r="G2346"/>
  <c r="G2083"/>
  <c r="G2852"/>
  <c r="G2770"/>
  <c r="G3028"/>
  <c r="G1868"/>
  <c r="G1949"/>
  <c r="G3047"/>
  <c r="G1767"/>
  <c r="G880"/>
  <c r="G3203"/>
  <c r="G3193"/>
  <c r="G3261"/>
  <c r="G1713"/>
  <c r="G740"/>
  <c r="G109"/>
  <c r="G899" i="14"/>
  <c r="G18" i="11"/>
  <c r="G3092" i="16"/>
  <c r="G2557"/>
  <c r="G2730"/>
  <c r="G1366"/>
  <c r="G2075"/>
  <c r="G3244"/>
  <c r="G2054"/>
  <c r="G1551"/>
  <c r="G3005"/>
  <c r="G400"/>
  <c r="G2588"/>
  <c r="G1449"/>
  <c r="G369" i="11"/>
  <c r="G1375" i="16"/>
  <c r="G2224"/>
  <c r="G2741"/>
  <c r="G1572"/>
  <c r="G3298"/>
  <c r="G3031"/>
  <c r="G2068"/>
  <c r="G3197"/>
  <c r="G2986"/>
  <c r="G3114"/>
  <c r="G2499"/>
  <c r="G3194"/>
  <c r="G530" i="14"/>
  <c r="G147"/>
  <c r="G757"/>
  <c r="G976" i="16"/>
  <c r="G1423"/>
  <c r="G2762"/>
  <c r="G1278"/>
  <c r="G2381"/>
  <c r="G2509"/>
  <c r="G743" i="14"/>
  <c r="G550"/>
  <c r="G2598" i="16"/>
  <c r="G2656"/>
  <c r="G2464"/>
  <c r="G2822"/>
  <c r="G1743"/>
  <c r="G1406"/>
  <c r="G2310"/>
  <c r="G685" i="14"/>
  <c r="G194"/>
  <c r="G2496" i="16"/>
  <c r="G1940"/>
  <c r="G3097"/>
  <c r="G2936"/>
  <c r="G3312"/>
  <c r="G3010"/>
  <c r="G1559"/>
  <c r="G1289"/>
  <c r="G3171"/>
  <c r="G2979"/>
  <c r="G639"/>
  <c r="G3037"/>
  <c r="G2308"/>
  <c r="G1501"/>
  <c r="G22"/>
  <c r="G182" i="11"/>
  <c r="G1548" i="16"/>
  <c r="G2791"/>
  <c r="G2067"/>
  <c r="G3090"/>
  <c r="G3236"/>
  <c r="G2498"/>
  <c r="G2960"/>
  <c r="G98"/>
  <c r="G3140"/>
  <c r="G3204"/>
  <c r="G2060"/>
  <c r="G1576"/>
  <c r="G552"/>
  <c r="G2935"/>
  <c r="G1688"/>
  <c r="G2108"/>
  <c r="G2479"/>
  <c r="G1341"/>
  <c r="G2084"/>
  <c r="G1831"/>
  <c r="G2125"/>
  <c r="G2311"/>
  <c r="G1680"/>
  <c r="G2855"/>
  <c r="G2626"/>
  <c r="G2690"/>
  <c r="G2301"/>
  <c r="G3044"/>
  <c r="G2458"/>
  <c r="G2167"/>
  <c r="G360" i="11"/>
  <c r="G510"/>
  <c r="G1472" i="16"/>
  <c r="G803" i="14"/>
  <c r="G3100" i="16"/>
  <c r="G2609"/>
  <c r="G653" i="14"/>
  <c r="G3252" i="16"/>
  <c r="G463" i="11"/>
  <c r="G2689" i="16"/>
  <c r="G1764"/>
  <c r="G1460"/>
  <c r="G2858"/>
  <c r="G2874"/>
  <c r="G1211"/>
  <c r="G3151"/>
  <c r="G601"/>
  <c r="G703" i="14"/>
  <c r="G2975" i="16"/>
  <c r="G1339"/>
  <c r="G2361"/>
  <c r="G2769"/>
  <c r="G3182"/>
  <c r="G2560"/>
  <c r="G2988"/>
  <c r="G291" i="14"/>
  <c r="G1686" i="16"/>
  <c r="G1703"/>
  <c r="G3088"/>
  <c r="G2725"/>
  <c r="G912"/>
  <c r="G1791"/>
  <c r="G83"/>
  <c r="G118"/>
  <c r="G2657"/>
  <c r="G3228"/>
  <c r="G1599"/>
  <c r="G2877"/>
  <c r="G2688"/>
  <c r="G1631"/>
  <c r="G2723"/>
  <c r="G3280"/>
  <c r="G3300"/>
  <c r="G3108"/>
  <c r="G2851"/>
  <c r="G351"/>
  <c r="G1588"/>
  <c r="G2912"/>
  <c r="G2600"/>
  <c r="G357" i="11"/>
  <c r="G1955" i="16"/>
  <c r="G280"/>
  <c r="G2339"/>
  <c r="G2993"/>
  <c r="G2345"/>
  <c r="G3024"/>
  <c r="G2796"/>
  <c r="G2711"/>
  <c r="G2595"/>
  <c r="G2344"/>
  <c r="G2664"/>
  <c r="G2023"/>
  <c r="G936"/>
  <c r="G3174"/>
  <c r="G564"/>
  <c r="G2594"/>
  <c r="G3069"/>
  <c r="G3040"/>
  <c r="G2971"/>
  <c r="G2643"/>
  <c r="G2540"/>
  <c r="G2638"/>
  <c r="G2744"/>
  <c r="G3111"/>
  <c r="G3102"/>
  <c r="G1412"/>
  <c r="G2338"/>
  <c r="G536"/>
  <c r="G2954"/>
  <c r="G2957"/>
  <c r="G2358"/>
  <c r="G3003"/>
  <c r="G2823"/>
  <c r="G3284"/>
  <c r="G24"/>
  <c r="G2892"/>
  <c r="G1807"/>
  <c r="G2435"/>
  <c r="G3270"/>
  <c r="G2941"/>
  <c r="G2127"/>
  <c r="G1613"/>
  <c r="G3299"/>
  <c r="G3220"/>
  <c r="G699"/>
  <c r="G2520"/>
  <c r="G1439"/>
  <c r="G1440"/>
  <c r="G272"/>
  <c r="G871" i="14"/>
  <c r="G3011" i="16"/>
  <c r="G2516"/>
  <c r="G3219"/>
  <c r="G2694"/>
  <c r="G1664"/>
  <c r="G3141"/>
  <c r="G2824"/>
  <c r="G2076"/>
  <c r="G2534"/>
  <c r="G514" i="14"/>
  <c r="G1475" i="16"/>
  <c r="G315"/>
  <c r="G761"/>
  <c r="G128"/>
  <c r="G1732"/>
  <c r="G2801"/>
  <c r="G684" i="14"/>
  <c r="G2928" i="16"/>
  <c r="G175" i="11"/>
  <c r="G331"/>
  <c r="G2091" i="16"/>
  <c r="G159" i="11"/>
  <c r="G1096" i="16"/>
  <c r="G1385"/>
  <c r="G363" i="11"/>
  <c r="G428" i="16"/>
  <c r="G463"/>
  <c r="G823"/>
  <c r="G469"/>
  <c r="G1467"/>
  <c r="G43"/>
  <c r="G1351"/>
  <c r="G282"/>
  <c r="G37" i="14"/>
  <c r="G145" i="16"/>
  <c r="G1352"/>
  <c r="G204" i="11"/>
  <c r="G1099" i="16"/>
  <c r="G1840"/>
  <c r="G2223"/>
  <c r="G462"/>
  <c r="G308"/>
  <c r="G229" i="11"/>
  <c r="G3027" i="16"/>
  <c r="G3122"/>
  <c r="G1002"/>
  <c r="G1477"/>
  <c r="G418" i="11"/>
  <c r="G2005" i="16"/>
  <c r="G1452"/>
  <c r="G2135"/>
  <c r="G743"/>
  <c r="G223"/>
  <c r="G1272"/>
  <c r="G637"/>
  <c r="G89" i="11"/>
  <c r="G872" i="14"/>
  <c r="G150" i="11"/>
  <c r="G3234" i="16"/>
  <c r="G451" i="14"/>
  <c r="G3051" i="16"/>
  <c r="G2718"/>
  <c r="G887"/>
  <c r="G786"/>
  <c r="G2402"/>
  <c r="G443" i="14"/>
  <c r="G250"/>
  <c r="G1454" i="16"/>
  <c r="G262" i="14"/>
  <c r="G833" i="16"/>
  <c r="G963"/>
  <c r="G2274"/>
  <c r="G2759"/>
  <c r="G2289"/>
  <c r="G1876"/>
  <c r="G163" i="14"/>
  <c r="G683"/>
  <c r="G139" i="11"/>
  <c r="G994" i="16"/>
  <c r="G922"/>
  <c r="G845" i="14"/>
  <c r="G597" i="16"/>
  <c r="G3207"/>
  <c r="G1119"/>
  <c r="G17" i="11"/>
  <c r="G73" i="16"/>
  <c r="G1865"/>
  <c r="G395"/>
  <c r="G259" i="11"/>
  <c r="G279" i="16"/>
  <c r="G894" i="14"/>
  <c r="G413"/>
  <c r="G584" i="16"/>
  <c r="G559"/>
  <c r="G94" i="11"/>
  <c r="G3042" i="16"/>
  <c r="G508" i="11"/>
  <c r="G334" i="14"/>
  <c r="G613" i="16"/>
  <c r="G2264"/>
  <c r="G2884"/>
  <c r="G168" i="14"/>
  <c r="G701"/>
  <c r="G1614" i="16"/>
  <c r="G509" i="11"/>
  <c r="G295" i="14"/>
  <c r="G270"/>
  <c r="G719"/>
  <c r="G815" i="16"/>
  <c r="G2573"/>
  <c r="G198" i="11"/>
  <c r="G609" i="14"/>
  <c r="G10"/>
  <c r="G51" i="11"/>
  <c r="G2959" i="16"/>
  <c r="G2144"/>
  <c r="G297"/>
  <c r="G1970"/>
  <c r="G573" i="14"/>
  <c r="G350"/>
  <c r="G2240" i="16"/>
  <c r="G1859"/>
  <c r="G330" i="11"/>
  <c r="G106" i="16"/>
  <c r="G1922"/>
  <c r="G370" i="14"/>
  <c r="G2828" i="16"/>
  <c r="G130" i="11"/>
  <c r="G59" i="14"/>
  <c r="G156"/>
  <c r="G894" i="16"/>
  <c r="G229"/>
  <c r="G2147"/>
  <c r="G746"/>
  <c r="G142" i="14"/>
  <c r="G2726" i="16"/>
  <c r="G2426"/>
  <c r="G765"/>
  <c r="G2888"/>
  <c r="G101"/>
  <c r="G1154"/>
  <c r="G1668"/>
  <c r="G451" i="11"/>
  <c r="G1491" i="16"/>
  <c r="G1824"/>
  <c r="G93" i="11"/>
  <c r="G434"/>
  <c r="G1976" i="16"/>
  <c r="G852"/>
  <c r="G1005"/>
  <c r="G2030"/>
  <c r="G2235"/>
  <c r="G460" i="11"/>
  <c r="G557" i="14"/>
  <c r="G1839" i="16"/>
  <c r="G192"/>
  <c r="G3185"/>
  <c r="G278"/>
  <c r="G817"/>
  <c r="G3156"/>
  <c r="G827" i="14"/>
  <c r="G387"/>
  <c r="G141" i="16"/>
  <c r="G18" i="14"/>
  <c r="G102"/>
  <c r="G133" i="16"/>
  <c r="G429"/>
  <c r="G2151"/>
  <c r="G21" i="14"/>
  <c r="G500" i="11"/>
  <c r="G2830" i="16"/>
  <c r="G404"/>
  <c r="G652" i="14"/>
  <c r="G389"/>
  <c r="G1172" i="16"/>
  <c r="G371" i="14"/>
  <c r="G264"/>
  <c r="G720" i="16"/>
  <c r="G1296"/>
  <c r="G2087"/>
  <c r="G386"/>
  <c r="G2101"/>
  <c r="G1377"/>
  <c r="G492" i="11"/>
  <c r="G3302" i="16"/>
  <c r="G2415"/>
  <c r="G87" i="11"/>
  <c r="G1186" i="16"/>
  <c r="G2160"/>
  <c r="G568"/>
  <c r="G507" i="11"/>
  <c r="G2831" i="16"/>
  <c r="G161" i="14"/>
  <c r="G1042" i="16"/>
  <c r="G3082"/>
  <c r="G3143"/>
  <c r="G747" i="14"/>
  <c r="G507"/>
  <c r="G474" i="11"/>
  <c r="G2910" i="16"/>
  <c r="G589" i="14"/>
  <c r="G39" i="11"/>
  <c r="G441" i="14"/>
  <c r="G849" i="16"/>
  <c r="G520"/>
  <c r="G1480"/>
  <c r="G504" i="11"/>
  <c r="G1583" i="16"/>
  <c r="G2933"/>
  <c r="G443"/>
  <c r="G332" i="11"/>
  <c r="G1834" i="16"/>
  <c r="G46" i="11"/>
  <c r="G2131" i="16"/>
  <c r="G482" i="11"/>
  <c r="G2443" i="16"/>
  <c r="G534"/>
  <c r="G172"/>
  <c r="G1165"/>
  <c r="G612" i="14"/>
  <c r="G1063" i="16"/>
  <c r="G667" i="14"/>
  <c r="G3064" i="16"/>
  <c r="G1571"/>
  <c r="G247" i="11"/>
  <c r="G1087" i="16"/>
  <c r="G791" i="14"/>
  <c r="G513"/>
  <c r="G476" i="16"/>
  <c r="G156" i="11"/>
  <c r="G835" i="16"/>
  <c r="G345" i="14"/>
  <c r="G878"/>
  <c r="G419" i="16"/>
  <c r="G978"/>
  <c r="G881"/>
  <c r="G437" i="11"/>
  <c r="G1057" i="16"/>
  <c r="G8" i="11"/>
  <c r="G1983" i="16"/>
  <c r="G2194"/>
  <c r="G49"/>
  <c r="G469" i="11"/>
  <c r="G427" i="14"/>
  <c r="G1762" i="16"/>
  <c r="G503"/>
  <c r="G16"/>
  <c r="G105" i="11"/>
  <c r="G2428" i="16"/>
  <c r="G580" i="14"/>
  <c r="G3189" i="16"/>
  <c r="G850"/>
  <c r="G349" i="14"/>
  <c r="G347" i="16"/>
  <c r="G3223"/>
  <c r="G739" i="14"/>
  <c r="G730"/>
  <c r="G1470" i="16"/>
  <c r="G6" i="11"/>
  <c r="G71"/>
  <c r="G3060" i="16"/>
  <c r="G1926"/>
  <c r="G2342"/>
  <c r="G112"/>
  <c r="G1973"/>
  <c r="G450"/>
  <c r="G1883"/>
  <c r="G1232"/>
  <c r="G1414"/>
  <c r="G554" i="14"/>
  <c r="G489" i="16"/>
  <c r="G351" i="11"/>
  <c r="G2559" i="16"/>
  <c r="G1741"/>
  <c r="G755"/>
  <c r="G599"/>
  <c r="G1105"/>
  <c r="G51" i="14"/>
  <c r="G72" i="16"/>
  <c r="G884"/>
  <c r="G366"/>
  <c r="G111"/>
  <c r="G139"/>
  <c r="G348" i="11"/>
  <c r="G1592" i="16"/>
  <c r="G668" i="14"/>
  <c r="G2553" i="16"/>
  <c r="G1251"/>
  <c r="G652"/>
  <c r="G372" i="14"/>
  <c r="G162"/>
  <c r="G805"/>
  <c r="G245" i="16"/>
  <c r="G1253"/>
  <c r="G2377"/>
  <c r="G475" i="11"/>
  <c r="G2799" i="16"/>
  <c r="G517" i="11"/>
  <c r="G2521" i="16"/>
  <c r="G2408"/>
  <c r="G2009"/>
  <c r="G248" i="14"/>
  <c r="G1974" i="16"/>
  <c r="G2864"/>
  <c r="G1160"/>
  <c r="G117" i="14"/>
  <c r="G223" i="11"/>
  <c r="G714" i="14"/>
  <c r="G292"/>
  <c r="G1335" i="16"/>
  <c r="G523" i="14"/>
  <c r="G31" i="16"/>
  <c r="G457" i="11"/>
  <c r="G2267" i="16"/>
  <c r="G407" i="14"/>
  <c r="G3278" i="16"/>
  <c r="G44" i="11"/>
  <c r="G263"/>
  <c r="G449" i="14"/>
  <c r="G193" i="11"/>
  <c r="G408" i="14"/>
  <c r="G3134" i="16"/>
  <c r="G400" i="14"/>
  <c r="G2412" i="16"/>
  <c r="G3117"/>
  <c r="G2809"/>
  <c r="G461" i="11"/>
  <c r="G227" i="16"/>
  <c r="G2077"/>
  <c r="G547" i="14"/>
  <c r="G3125" i="16"/>
  <c r="G828"/>
  <c r="G28" i="14"/>
  <c r="G284" i="11"/>
  <c r="G1598" i="16"/>
  <c r="G352"/>
  <c r="G1457"/>
  <c r="G1981"/>
  <c r="G3154"/>
  <c r="G1396"/>
  <c r="G1776"/>
  <c r="G1097"/>
  <c r="G1151"/>
  <c r="G448" i="14"/>
  <c r="G1485" i="16"/>
  <c r="G1134"/>
  <c r="G2119"/>
  <c r="G1737"/>
  <c r="G367" i="14"/>
  <c r="G383"/>
  <c r="G1618" i="16"/>
  <c r="G461" i="14"/>
  <c r="G1953" i="16"/>
  <c r="G74"/>
  <c r="G2016"/>
  <c r="G1145"/>
  <c r="G2749"/>
  <c r="G2034"/>
  <c r="G365" i="14"/>
  <c r="G82"/>
  <c r="G2948" i="16"/>
  <c r="G2631"/>
  <c r="G964"/>
  <c r="G2138"/>
  <c r="G69" i="11"/>
  <c r="G2571" i="16"/>
  <c r="G32"/>
  <c r="G629" i="14"/>
  <c r="G789"/>
  <c r="G569" i="16"/>
  <c r="G482"/>
  <c r="G309" i="14"/>
  <c r="G990" i="16"/>
  <c r="G300" i="14"/>
  <c r="G2735" i="16"/>
  <c r="G2512"/>
  <c r="G525" i="14"/>
  <c r="G611" i="16"/>
  <c r="G2399"/>
  <c r="G1094"/>
  <c r="G191"/>
  <c r="G607" i="14"/>
  <c r="G1765" i="16"/>
  <c r="G382" i="14"/>
  <c r="G2869" i="16"/>
  <c r="G433"/>
  <c r="G317"/>
  <c r="G185" i="14"/>
  <c r="G2636" i="16"/>
  <c r="G509" i="14"/>
  <c r="G556" i="16"/>
  <c r="G2136"/>
  <c r="G2556"/>
  <c r="G934"/>
  <c r="G10"/>
  <c r="G1252"/>
  <c r="G1194"/>
  <c r="G2570"/>
  <c r="G1463"/>
  <c r="G2482"/>
  <c r="G350"/>
  <c r="G720" i="14"/>
  <c r="G2303" i="16"/>
  <c r="G1716"/>
  <c r="G2158"/>
  <c r="G245" i="11"/>
  <c r="G766" i="16"/>
  <c r="G1502"/>
  <c r="G129"/>
  <c r="G651" i="14"/>
  <c r="G417" i="11"/>
  <c r="G610" i="16"/>
  <c r="G1348"/>
  <c r="G837" i="14"/>
  <c r="G2620" i="16"/>
  <c r="G180" i="11"/>
  <c r="G2113" i="16"/>
  <c r="G2286"/>
  <c r="G363" i="14"/>
  <c r="G369"/>
  <c r="G2876" i="16"/>
  <c r="G2123"/>
  <c r="G3099"/>
  <c r="G2404"/>
  <c r="G2456"/>
  <c r="G518" i="11"/>
  <c r="G1676" i="16"/>
  <c r="G917"/>
  <c r="G2646"/>
  <c r="G1944"/>
  <c r="G2130"/>
  <c r="G562"/>
  <c r="G580"/>
  <c r="G327"/>
  <c r="G59" i="11"/>
  <c r="G212"/>
  <c r="G2278" i="16"/>
  <c r="G1665"/>
  <c r="G790"/>
  <c r="G391" i="11"/>
  <c r="G1426" i="16"/>
  <c r="G561"/>
  <c r="G232" i="14"/>
  <c r="G415" i="16"/>
  <c r="G1885"/>
  <c r="G98" i="14"/>
  <c r="G582" i="16"/>
  <c r="G540"/>
  <c r="G655" i="14"/>
  <c r="G1569" i="16"/>
  <c r="G1006"/>
  <c r="G669"/>
  <c r="G212"/>
  <c r="G809" i="14"/>
  <c r="G72" i="11"/>
  <c r="G1045" i="16"/>
  <c r="G385"/>
  <c r="G1985"/>
  <c r="G110" i="14"/>
  <c r="G2481" i="16"/>
  <c r="G526" i="14"/>
  <c r="G256" i="11"/>
  <c r="G727" i="14"/>
  <c r="G2040" i="16"/>
  <c r="G2476"/>
  <c r="G335" i="14"/>
  <c r="G303" i="16"/>
  <c r="G754"/>
  <c r="G1562"/>
  <c r="G219" i="14"/>
  <c r="G209" i="11"/>
  <c r="G113"/>
  <c r="G1918" i="16"/>
  <c r="G1191"/>
  <c r="G3086"/>
  <c r="G677" i="14"/>
  <c r="G572" i="16"/>
  <c r="G1046"/>
  <c r="G1174"/>
  <c r="G661"/>
  <c r="G3233"/>
  <c r="G358" i="14"/>
  <c r="G774"/>
  <c r="G29"/>
  <c r="G1605" i="16"/>
  <c r="G314" i="11"/>
  <c r="G102" i="16"/>
  <c r="G1957"/>
  <c r="G35" i="11"/>
  <c r="G2484" i="16"/>
  <c r="G90" i="14"/>
  <c r="G932" i="16"/>
  <c r="G2201"/>
  <c r="G856"/>
  <c r="G643"/>
  <c r="G541" i="14"/>
  <c r="G1030" i="16"/>
  <c r="G1445"/>
  <c r="G196" i="14"/>
  <c r="G66"/>
  <c r="G495"/>
  <c r="G1071" i="16"/>
  <c r="G241" i="11"/>
  <c r="G697" i="16"/>
  <c r="G1076"/>
  <c r="G149" i="14"/>
  <c r="G695"/>
  <c r="G836"/>
  <c r="G498"/>
  <c r="G1785" i="16"/>
  <c r="G221" i="14"/>
  <c r="G3153" i="16"/>
  <c r="G424"/>
  <c r="G2299"/>
  <c r="G135" i="11"/>
  <c r="G86"/>
  <c r="G287" i="16"/>
  <c r="G80"/>
  <c r="G246"/>
  <c r="G458" i="11"/>
  <c r="G2915" i="16"/>
  <c r="G802" i="14"/>
  <c r="G1669" i="16"/>
  <c r="G1177"/>
  <c r="G191" i="14"/>
  <c r="G2048" i="16"/>
  <c r="G1270"/>
  <c r="G1621"/>
  <c r="G2114"/>
  <c r="G370"/>
  <c r="G1678"/>
  <c r="G16" i="14"/>
  <c r="G174"/>
  <c r="G1023" i="16"/>
  <c r="G3145"/>
  <c r="G857"/>
  <c r="G119" i="14"/>
  <c r="G1001" i="16"/>
  <c r="G1936"/>
  <c r="G1899"/>
  <c r="G62" i="11"/>
  <c r="G114" i="16"/>
  <c r="G244"/>
  <c r="G290"/>
  <c r="G601" i="14"/>
  <c r="G153" i="16"/>
  <c r="G1593"/>
  <c r="G107"/>
  <c r="G483"/>
  <c r="G103"/>
  <c r="G2676"/>
  <c r="G2665"/>
  <c r="G6"/>
  <c r="G612"/>
  <c r="G2220"/>
  <c r="G1655"/>
  <c r="G825" i="14"/>
  <c r="G325"/>
  <c r="G302" i="16"/>
  <c r="G1647"/>
  <c r="G2695"/>
  <c r="G97"/>
  <c r="G2748"/>
  <c r="G320" i="14"/>
  <c r="G241" i="16"/>
  <c r="G3071"/>
  <c r="G379" i="14"/>
  <c r="G230"/>
  <c r="G1895" i="16"/>
  <c r="G1294"/>
  <c r="G2543"/>
  <c r="G385" i="11"/>
  <c r="G2287" i="16"/>
  <c r="G209"/>
  <c r="G319" i="14"/>
  <c r="G1659" i="16"/>
  <c r="G529" i="14"/>
  <c r="G294"/>
  <c r="G1142" i="16"/>
  <c r="G3055"/>
  <c r="G214" i="14"/>
  <c r="G764" i="16"/>
  <c r="G725" i="14"/>
  <c r="G2261" i="16"/>
  <c r="G1740"/>
  <c r="G3000"/>
  <c r="G1254"/>
  <c r="G768" i="14"/>
  <c r="G224" i="11"/>
  <c r="G956" i="16"/>
  <c r="G2078"/>
  <c r="G2634"/>
  <c r="G246" i="14"/>
  <c r="G1556" i="16"/>
  <c r="G1608"/>
  <c r="G2149"/>
  <c r="G2839"/>
  <c r="G529"/>
  <c r="G249"/>
  <c r="G792" i="14"/>
  <c r="G2293" i="16"/>
  <c r="G2425"/>
  <c r="G2503"/>
  <c r="G100" i="14"/>
  <c r="G1796" i="16"/>
  <c r="G1574"/>
  <c r="G2847"/>
  <c r="G172" i="14"/>
  <c r="G1347" i="16"/>
  <c r="G778" i="14"/>
  <c r="G962" i="16"/>
  <c r="G258" i="14"/>
  <c r="G452" i="11"/>
  <c r="G632" i="14"/>
  <c r="G2143" i="16"/>
  <c r="G269"/>
  <c r="G508"/>
  <c r="G553" i="14"/>
  <c r="G717"/>
  <c r="G61" i="16"/>
  <c r="G772"/>
  <c r="G1707"/>
  <c r="G198"/>
  <c r="G3150"/>
  <c r="G29"/>
  <c r="G146" i="11"/>
  <c r="G422"/>
  <c r="G1307" i="16"/>
  <c r="G2051"/>
  <c r="G1381"/>
  <c r="G987"/>
  <c r="G2254"/>
  <c r="G920"/>
  <c r="G2505"/>
  <c r="G1473"/>
  <c r="G501" i="11"/>
  <c r="G741" i="14"/>
  <c r="G78"/>
  <c r="G418" i="16"/>
  <c r="G1890"/>
  <c r="G3137"/>
  <c r="G3245"/>
  <c r="G276" i="14"/>
  <c r="G477" i="16"/>
  <c r="G262"/>
  <c r="G267"/>
  <c r="G164"/>
  <c r="G1417"/>
  <c r="G200" i="11"/>
  <c r="G2162" i="16"/>
  <c r="G3231"/>
  <c r="G1507"/>
  <c r="G2290"/>
  <c r="G463" i="14"/>
  <c r="G2207" i="16"/>
  <c r="G1545"/>
  <c r="G260" i="14"/>
  <c r="G73"/>
  <c r="G1346" i="16"/>
  <c r="G1390"/>
  <c r="G81" i="11"/>
  <c r="G479" i="14"/>
  <c r="G2727" i="16"/>
  <c r="G538" i="11"/>
  <c r="G733" i="16"/>
  <c r="G2256"/>
  <c r="G3242"/>
  <c r="G1148"/>
  <c r="G2706"/>
  <c r="G3127"/>
  <c r="G851" i="14"/>
  <c r="G396" i="11"/>
  <c r="G3120" i="16"/>
  <c r="G1982"/>
  <c r="G700" i="14"/>
  <c r="G2241" i="16"/>
  <c r="G544" i="11"/>
  <c r="G2495" i="16"/>
  <c r="G3165"/>
  <c r="G2363"/>
  <c r="G361" i="14"/>
  <c r="G2795" i="16"/>
  <c r="G1128"/>
  <c r="G1941"/>
  <c r="G1229"/>
  <c r="G1082"/>
  <c r="G3305"/>
  <c r="G464" i="11"/>
  <c r="G1290" i="16"/>
  <c r="G78"/>
  <c r="G1281"/>
  <c r="G2629"/>
  <c r="G500"/>
  <c r="G1277"/>
  <c r="G542" i="11"/>
  <c r="G2548" i="16"/>
  <c r="G881" i="14"/>
  <c r="G380" i="16"/>
  <c r="G1758"/>
  <c r="G2403"/>
  <c r="G21"/>
  <c r="G1266"/>
  <c r="G702" i="14"/>
  <c r="G804" i="16"/>
  <c r="G53" i="11"/>
  <c r="G2459" i="16"/>
  <c r="G1424"/>
  <c r="G854" i="14"/>
  <c r="G158" i="16"/>
  <c r="G2295"/>
  <c r="G2047"/>
  <c r="G2431"/>
  <c r="G699" i="14"/>
  <c r="G2406" i="16"/>
  <c r="G712" i="14"/>
  <c r="G11" i="16"/>
  <c r="G136"/>
  <c r="G1763"/>
  <c r="G2279"/>
  <c r="G478" i="14"/>
  <c r="G2142" i="16"/>
  <c r="G2053"/>
  <c r="G2281"/>
  <c r="G220" i="11"/>
  <c r="G647" i="14"/>
  <c r="G928" i="16"/>
  <c r="G3162"/>
  <c r="G301"/>
  <c r="G2199"/>
  <c r="G3309"/>
  <c r="G1989"/>
  <c r="G1332"/>
  <c r="G2932"/>
  <c r="G814" i="14"/>
  <c r="G2714" i="16"/>
  <c r="G519"/>
  <c r="G3053"/>
  <c r="G88" i="11"/>
  <c r="G1433" i="16"/>
  <c r="G122" i="14"/>
  <c r="G678"/>
  <c r="G1051" i="16"/>
  <c r="G225"/>
  <c r="G1529"/>
  <c r="G296" i="14"/>
  <c r="G1147" i="16"/>
  <c r="G801" i="14"/>
  <c r="G2981" i="16"/>
  <c r="G3301"/>
  <c r="G3192"/>
  <c r="G926"/>
  <c r="G1126"/>
  <c r="G430" i="14"/>
  <c r="G1711" i="16"/>
  <c r="G45" i="14"/>
  <c r="G2184" i="16"/>
  <c r="G286" i="14"/>
  <c r="G322"/>
  <c r="G838"/>
  <c r="G767"/>
  <c r="G709"/>
  <c r="G570" i="16"/>
  <c r="G2856"/>
  <c r="G454"/>
  <c r="G2021"/>
  <c r="G851"/>
  <c r="G857" i="14"/>
  <c r="G858" i="16"/>
  <c r="G366" i="14"/>
  <c r="G585"/>
  <c r="G409"/>
  <c r="G277" i="11"/>
  <c r="G1842" i="16"/>
  <c r="G3021"/>
  <c r="G2645"/>
  <c r="G41" i="14"/>
  <c r="G2237" i="16"/>
  <c r="G2812"/>
  <c r="G2140"/>
  <c r="G2606"/>
  <c r="G1892"/>
  <c r="G586" i="14"/>
  <c r="G796"/>
  <c r="G388"/>
  <c r="G497" i="16"/>
  <c r="G145" i="11"/>
  <c r="G2061" i="16"/>
  <c r="G218"/>
  <c r="G462" i="14"/>
  <c r="G537"/>
  <c r="G895"/>
  <c r="G608" i="16"/>
  <c r="G308" i="11"/>
  <c r="G485" i="14"/>
  <c r="G2038" i="16"/>
  <c r="G19"/>
  <c r="G323"/>
  <c r="G288" i="14"/>
  <c r="G830" i="16"/>
  <c r="G2360"/>
  <c r="G466"/>
  <c r="G1438"/>
  <c r="G23"/>
  <c r="G3221"/>
  <c r="G904"/>
  <c r="G708" i="14"/>
  <c r="G2485" i="16"/>
  <c r="G2354"/>
  <c r="G575" i="14"/>
  <c r="G648"/>
  <c r="G583"/>
  <c r="G2154" i="16"/>
  <c r="G184"/>
  <c r="G2651"/>
  <c r="G625" i="14"/>
  <c r="G2359" i="16"/>
  <c r="G235" i="11"/>
  <c r="G1066" i="16"/>
  <c r="G1952"/>
  <c r="G131"/>
  <c r="G6" i="14"/>
  <c r="G406" i="11"/>
  <c r="G284" i="16"/>
  <c r="G1498"/>
  <c r="G205" i="11"/>
  <c r="G1093" i="16"/>
  <c r="G1547"/>
  <c r="G770"/>
  <c r="G1280"/>
  <c r="G2203"/>
  <c r="G84" i="11"/>
  <c r="G1963" i="16"/>
  <c r="G88" i="14"/>
  <c r="G671" i="16"/>
  <c r="G563" i="14"/>
  <c r="G268" i="16"/>
  <c r="G45"/>
  <c r="G603" i="14"/>
  <c r="G1805" i="16"/>
  <c r="G627" i="14"/>
  <c r="G2182" i="16"/>
  <c r="G2879"/>
  <c r="G5" i="14"/>
  <c r="G753"/>
  <c r="G2444" i="16"/>
  <c r="G1110"/>
  <c r="G2501"/>
  <c r="G120" i="14"/>
  <c r="G2913" i="16"/>
  <c r="G178"/>
  <c r="G790" i="14"/>
  <c r="G371" i="16"/>
  <c r="G737" i="14"/>
  <c r="G411" i="11"/>
  <c r="G1135" i="16"/>
  <c r="G405" i="14"/>
  <c r="G440"/>
  <c r="G438" i="11"/>
  <c r="G3164" i="16"/>
  <c r="G3073"/>
  <c r="G689" i="14"/>
  <c r="G192"/>
  <c r="G188" i="11"/>
  <c r="G1398" i="16"/>
  <c r="G2914"/>
  <c r="G1114"/>
  <c r="G3130"/>
  <c r="G633" i="14"/>
  <c r="G3157" i="16"/>
  <c r="G492"/>
  <c r="G1793"/>
  <c r="G901"/>
  <c r="G750"/>
  <c r="G3275"/>
  <c r="G3316"/>
  <c r="G321"/>
  <c r="G1310"/>
  <c r="G668"/>
  <c r="G2978"/>
  <c r="G183"/>
  <c r="G2991"/>
  <c r="G533"/>
  <c r="G664"/>
  <c r="G2614"/>
  <c r="G1055"/>
  <c r="G1789"/>
  <c r="G1595"/>
  <c r="G891"/>
  <c r="G2580"/>
  <c r="G603"/>
  <c r="G898"/>
  <c r="G298"/>
  <c r="G676" i="14"/>
  <c r="G419" i="11"/>
  <c r="G1642" i="16"/>
  <c r="G235" i="14"/>
  <c r="G58" i="11"/>
  <c r="G67" i="16"/>
  <c r="G1202"/>
  <c r="G1301"/>
  <c r="G955"/>
  <c r="G734" i="14"/>
  <c r="G1323" i="16"/>
  <c r="G327" i="11"/>
  <c r="G1224" i="16"/>
  <c r="G578" i="14"/>
  <c r="G126" i="11"/>
  <c r="G2218" i="16"/>
  <c r="G2685"/>
  <c r="G289" i="14"/>
  <c r="G339"/>
  <c r="G1326" i="16"/>
  <c r="G717"/>
  <c r="G2537"/>
  <c r="G551" i="14"/>
  <c r="G1413" i="16"/>
  <c r="G2216"/>
  <c r="G2362"/>
  <c r="G19" i="14"/>
  <c r="G1590" i="16"/>
  <c r="G369"/>
  <c r="G2232"/>
  <c r="G230"/>
  <c r="G538" i="14"/>
  <c r="G47"/>
  <c r="G595"/>
  <c r="G159" i="16"/>
  <c r="G2511"/>
  <c r="G3006"/>
  <c r="G91" i="14"/>
  <c r="G3175" i="16"/>
  <c r="G1228"/>
  <c r="G358"/>
  <c r="G115" i="11"/>
  <c r="G3172" i="16"/>
  <c r="G834" i="14"/>
  <c r="G46"/>
  <c r="G1389" i="16"/>
  <c r="G1293"/>
  <c r="G1567"/>
  <c r="G1504"/>
  <c r="G2455"/>
  <c r="G1909"/>
  <c r="G787"/>
  <c r="G2946"/>
  <c r="G476" i="14"/>
  <c r="G2106" i="16"/>
  <c r="G3066"/>
  <c r="G733" i="14"/>
  <c r="G3283" i="16"/>
  <c r="G779"/>
  <c r="G316" i="14"/>
  <c r="G2526" i="16"/>
  <c r="G1821"/>
  <c r="G2069"/>
  <c r="G937"/>
  <c r="G508" i="14"/>
  <c r="G151"/>
  <c r="G276" i="16"/>
  <c r="G96" i="11"/>
  <c r="G1138" i="16"/>
  <c r="G657" i="14"/>
  <c r="G946" i="16"/>
  <c r="G1522"/>
  <c r="G408"/>
  <c r="G157"/>
  <c r="G641" i="14"/>
  <c r="G889" i="16"/>
  <c r="G271"/>
  <c r="G1853"/>
  <c r="G2565"/>
  <c r="G1564"/>
  <c r="G3237"/>
  <c r="G293" i="14"/>
  <c r="G2918" i="16"/>
  <c r="G571"/>
  <c r="G2680"/>
  <c r="G842"/>
  <c r="G256" i="14"/>
  <c r="G2046" i="16"/>
  <c r="G364" i="11"/>
  <c r="G211"/>
  <c r="G715" i="14"/>
  <c r="G192" i="11"/>
  <c r="G1428" i="16"/>
  <c r="G791"/>
  <c r="G373"/>
  <c r="G621" i="14"/>
  <c r="G1629" i="16"/>
  <c r="G472"/>
  <c r="G3224"/>
  <c r="G875"/>
  <c r="G544" i="14"/>
  <c r="G346" i="11"/>
  <c r="G286"/>
  <c r="G2161" i="16"/>
  <c r="G1210"/>
  <c r="G86" i="14"/>
  <c r="G254" i="16"/>
  <c r="G1533"/>
  <c r="G568" i="14"/>
  <c r="G604"/>
  <c r="G1557" i="16"/>
  <c r="G770" i="14"/>
  <c r="G1874" i="16"/>
  <c r="G1349"/>
  <c r="G376" i="14"/>
  <c r="G311" i="16"/>
  <c r="G2132"/>
  <c r="G2720"/>
  <c r="G30" i="11"/>
  <c r="G435"/>
  <c r="G146" i="14"/>
  <c r="G335" i="11"/>
  <c r="G166" i="14"/>
  <c r="G818"/>
  <c r="G1494" i="16"/>
  <c r="G404" i="11"/>
  <c r="G1925" i="16"/>
  <c r="G20" i="14"/>
  <c r="G710" i="16"/>
  <c r="G820" i="14"/>
  <c r="G81" i="16"/>
  <c r="G318"/>
  <c r="G651"/>
  <c r="G151"/>
  <c r="G1570"/>
  <c r="G2507"/>
  <c r="G1450"/>
  <c r="G1662"/>
  <c r="G1298"/>
  <c r="G140"/>
  <c r="G175"/>
  <c r="G843"/>
  <c r="G810"/>
  <c r="G309"/>
  <c r="G2273"/>
  <c r="G2900"/>
  <c r="G130" i="14"/>
  <c r="G1021" i="16"/>
  <c r="G2655"/>
  <c r="G811" i="14"/>
  <c r="G2710" i="16"/>
  <c r="G1851"/>
  <c r="G2647"/>
  <c r="G646"/>
  <c r="G665"/>
  <c r="G195" i="14"/>
  <c r="G949" i="16"/>
  <c r="G893"/>
  <c r="G531" i="11"/>
  <c r="G2209" i="16"/>
  <c r="G48"/>
  <c r="G1244"/>
  <c r="G951"/>
  <c r="G719"/>
  <c r="G403" i="14"/>
  <c r="G1880" i="16"/>
  <c r="G642" i="14"/>
  <c r="G2265" i="16"/>
  <c r="G343"/>
  <c r="G892"/>
  <c r="G2370"/>
  <c r="G1451"/>
  <c r="G707"/>
  <c r="G166"/>
  <c r="G376" i="11"/>
  <c r="G167" i="14"/>
  <c r="G1338" i="16"/>
  <c r="G3246"/>
  <c r="G1823"/>
  <c r="G1299"/>
  <c r="G560"/>
  <c r="G244" i="11"/>
  <c r="G497" i="14"/>
  <c r="G407" i="16"/>
  <c r="G135" i="14"/>
  <c r="G1383" i="16"/>
  <c r="G2590"/>
  <c r="G80" i="11"/>
  <c r="G911" i="16"/>
  <c r="G1363"/>
  <c r="G715"/>
  <c r="G3201"/>
  <c r="G2745"/>
  <c r="G3061"/>
  <c r="G109" i="14"/>
  <c r="G1806" i="16"/>
  <c r="G1490"/>
  <c r="G380" i="11"/>
  <c r="G1980" i="16"/>
  <c r="G1478"/>
  <c r="G1168"/>
  <c r="G824"/>
  <c r="G3032"/>
  <c r="G96" i="14"/>
  <c r="G32"/>
  <c r="G604" i="16"/>
  <c r="G1512"/>
  <c r="G3068"/>
  <c r="G156"/>
  <c r="G254" i="11"/>
  <c r="G2314" i="16"/>
  <c r="G1430"/>
  <c r="G491" i="11"/>
  <c r="G1619" i="16"/>
  <c r="G454" i="11"/>
  <c r="G748" i="16"/>
  <c r="G2751"/>
  <c r="G113"/>
  <c r="G579"/>
  <c r="G639" i="14"/>
  <c r="G615"/>
  <c r="G333" i="16"/>
  <c r="G1216"/>
  <c r="G1061"/>
  <c r="G305" i="14"/>
  <c r="G344"/>
  <c r="G626" i="16"/>
  <c r="G29" i="11"/>
  <c r="G2094" i="16"/>
  <c r="G1203"/>
  <c r="G619" i="14"/>
  <c r="G368" i="16"/>
  <c r="G141" i="14"/>
  <c r="G412" i="11"/>
  <c r="G782" i="14"/>
  <c r="G1091" i="16"/>
  <c r="G284" i="14"/>
  <c r="G432"/>
  <c r="G280"/>
  <c r="G554" i="16"/>
  <c r="G436"/>
  <c r="G184" i="11"/>
  <c r="G773" i="16"/>
  <c r="G2452"/>
  <c r="G540" i="14"/>
  <c r="G892"/>
  <c r="G2469" i="16"/>
  <c r="G610" i="14"/>
  <c r="G938" i="16"/>
  <c r="G2569"/>
  <c r="G1330"/>
  <c r="G663" i="14"/>
  <c r="G378" i="11"/>
  <c r="G436"/>
  <c r="G775" i="14"/>
  <c r="G1992" i="16"/>
  <c r="G2025"/>
  <c r="G1009"/>
  <c r="G339"/>
  <c r="G105" i="14"/>
  <c r="G497" i="11"/>
  <c r="G268"/>
  <c r="G2188" i="16"/>
  <c r="G202"/>
  <c r="G239" i="14"/>
  <c r="G1946" i="16"/>
  <c r="G69"/>
  <c r="G796"/>
  <c r="G245" i="14"/>
  <c r="G1117" i="16"/>
  <c r="G467"/>
  <c r="G680" i="14"/>
  <c r="G210" i="16"/>
  <c r="G1684"/>
  <c r="G88"/>
  <c r="G296"/>
  <c r="G3113"/>
  <c r="G2141"/>
  <c r="G1733"/>
  <c r="G3136"/>
  <c r="G174"/>
  <c r="G1364"/>
  <c r="G1809"/>
  <c r="G387" i="11"/>
  <c r="G2277" i="16"/>
  <c r="G751" i="14"/>
  <c r="G2454" i="16"/>
  <c r="G466" i="11"/>
  <c r="G1643" i="16"/>
  <c r="G426" i="14"/>
  <c r="G705" i="16"/>
  <c r="G806" i="14"/>
  <c r="G93" i="16"/>
  <c r="G873"/>
  <c r="G1230"/>
  <c r="G237" i="14"/>
  <c r="G2909" i="16"/>
  <c r="G1939"/>
  <c r="G511"/>
  <c r="G696"/>
  <c r="G190" i="11"/>
  <c r="G2169" i="16"/>
  <c r="G213"/>
  <c r="G1795"/>
  <c r="G2213"/>
  <c r="G70" i="11"/>
  <c r="G499" i="14"/>
  <c r="G1113" i="16"/>
  <c r="G395" i="14"/>
  <c r="G692"/>
  <c r="G842"/>
  <c r="G368"/>
  <c r="G277" i="16"/>
  <c r="G1297"/>
  <c r="G23" i="11"/>
  <c r="G2112" i="16"/>
  <c r="G406"/>
  <c r="G2817"/>
  <c r="G1815"/>
  <c r="G491" i="14"/>
  <c r="G264" i="11"/>
  <c r="G50" i="16"/>
  <c r="G1279"/>
  <c r="G2808"/>
  <c r="G1435"/>
  <c r="G94" i="14"/>
  <c r="G488" i="11"/>
  <c r="G62" i="16"/>
  <c r="G1506"/>
  <c r="G217" i="14"/>
  <c r="G793"/>
  <c r="G545" i="11"/>
  <c r="G264" i="16"/>
  <c r="G1106"/>
  <c r="G100"/>
  <c r="G63" i="14"/>
  <c r="G448" i="16"/>
  <c r="G327" i="14"/>
  <c r="G1129" i="16"/>
  <c r="G1769"/>
  <c r="G815" i="14"/>
  <c r="G694" i="16"/>
  <c r="G1988"/>
  <c r="G187" i="11"/>
  <c r="G597" i="14"/>
  <c r="G682"/>
  <c r="G530" i="11"/>
  <c r="G2062" i="16"/>
  <c r="G1103"/>
  <c r="G2041"/>
  <c r="G546" i="14"/>
  <c r="G1609" i="16"/>
  <c r="G1056"/>
  <c r="G313" i="14"/>
  <c r="G2510" i="16"/>
  <c r="G2137"/>
  <c r="G1729"/>
  <c r="G241" i="14"/>
  <c r="G873"/>
  <c r="G617"/>
  <c r="G1667" i="16"/>
  <c r="G1118"/>
  <c r="G729"/>
  <c r="G571" i="14"/>
  <c r="G365" i="11"/>
  <c r="G1951" i="16"/>
  <c r="G516" i="14"/>
  <c r="G1275" i="16"/>
  <c r="G1206"/>
  <c r="G573"/>
  <c r="G627"/>
  <c r="G489" i="14"/>
  <c r="G708" i="16"/>
  <c r="G355"/>
  <c r="G137" i="14"/>
  <c r="G498" i="11"/>
  <c r="G33"/>
  <c r="G511" i="14"/>
  <c r="G122" i="11"/>
  <c r="G1144" i="16"/>
  <c r="G906"/>
  <c r="G1384"/>
  <c r="G296" i="11"/>
  <c r="G1404" i="16"/>
  <c r="G1386"/>
  <c r="G640" i="14"/>
  <c r="G707"/>
  <c r="G379" i="11"/>
  <c r="G77" i="16"/>
  <c r="G799"/>
  <c r="G1167"/>
  <c r="G99"/>
  <c r="G493" i="11"/>
  <c r="G1818" i="16"/>
  <c r="G101" i="14"/>
  <c r="G59" i="16"/>
  <c r="G350" i="11"/>
  <c r="G558" i="16"/>
  <c r="G1340"/>
  <c r="G189" i="11"/>
  <c r="G238"/>
  <c r="G1287" i="16"/>
  <c r="G1442"/>
  <c r="G659" i="14"/>
  <c r="G226" i="11"/>
  <c r="G329"/>
  <c r="G184" i="14"/>
  <c r="G2117" i="16"/>
  <c r="G152"/>
  <c r="G2262"/>
  <c r="G340" i="14"/>
  <c r="G620"/>
  <c r="G2003" i="16"/>
  <c r="G3210"/>
  <c r="G289"/>
  <c r="G257"/>
  <c r="G215" i="14"/>
  <c r="G830"/>
  <c r="G208"/>
  <c r="G1378" i="16"/>
  <c r="G165" i="14"/>
  <c r="G829"/>
  <c r="G635"/>
  <c r="G890"/>
  <c r="G1029" i="16"/>
  <c r="G859"/>
  <c r="G806"/>
  <c r="G267" i="14"/>
  <c r="G48" i="11"/>
  <c r="G1838" i="16"/>
  <c r="G2170"/>
  <c r="G409"/>
  <c r="G2417"/>
  <c r="G758" i="14"/>
  <c r="G2821" i="16"/>
  <c r="G913"/>
  <c r="G85"/>
  <c r="G431"/>
  <c r="G839"/>
  <c r="G200"/>
  <c r="G283"/>
  <c r="G240" i="11"/>
  <c r="G2423" i="16"/>
  <c r="G287" i="11"/>
  <c r="G2436" i="16"/>
  <c r="G1078"/>
  <c r="G186" i="14"/>
  <c r="G2229" i="16"/>
  <c r="G1942"/>
  <c r="G339" i="11"/>
  <c r="G236"/>
  <c r="G2007" i="16"/>
  <c r="G124" i="14"/>
  <c r="G2306" i="16"/>
  <c r="G274"/>
  <c r="G299"/>
  <c r="G948"/>
  <c r="G1038"/>
  <c r="G16" i="11"/>
  <c r="G613" i="14"/>
  <c r="G1171" i="16"/>
  <c r="G137" i="11"/>
  <c r="G41"/>
  <c r="G303"/>
  <c r="G292"/>
  <c r="G862" i="16"/>
  <c r="G219"/>
  <c r="G1053"/>
  <c r="G525"/>
  <c r="G2760"/>
  <c r="G779" i="14"/>
  <c r="G106"/>
  <c r="G170" i="16"/>
  <c r="G558" i="14"/>
  <c r="G261" i="11"/>
  <c r="G1213" i="16"/>
  <c r="G1864"/>
  <c r="G1077"/>
  <c r="G238" i="14"/>
  <c r="G60" i="16"/>
  <c r="G18"/>
  <c r="G447" i="14"/>
  <c r="G468" i="11"/>
  <c r="G445" i="14"/>
  <c r="G1263" i="16"/>
  <c r="G883"/>
  <c r="G1950"/>
  <c r="G58"/>
  <c r="G852" i="14"/>
  <c r="G483" i="11"/>
  <c r="G3195" i="16"/>
  <c r="G45" i="11"/>
  <c r="G317" i="14"/>
  <c r="G677" i="16"/>
  <c r="G1873"/>
  <c r="G1730"/>
  <c r="G1962"/>
  <c r="G3029"/>
  <c r="G278" i="11"/>
  <c r="G818" i="16"/>
  <c r="G2956"/>
  <c r="G252"/>
  <c r="G531"/>
  <c r="G2042"/>
  <c r="G435" i="14"/>
  <c r="G427" i="16"/>
  <c r="G1226"/>
  <c r="G970"/>
  <c r="G1156"/>
  <c r="G781"/>
  <c r="G47"/>
  <c r="G1033"/>
  <c r="G221"/>
  <c r="G129" i="14"/>
  <c r="G803" i="16"/>
  <c r="G3217"/>
  <c r="G231"/>
  <c r="G1657"/>
  <c r="G884" i="14"/>
  <c r="G2487" i="16"/>
  <c r="G623"/>
  <c r="G1274"/>
  <c r="G2650"/>
  <c r="G577" i="14"/>
  <c r="G2043" i="16"/>
  <c r="G2854"/>
  <c r="G2632"/>
  <c r="G1725"/>
  <c r="G22" i="11"/>
  <c r="G693" i="14"/>
  <c r="G860" i="16"/>
  <c r="G664" i="14"/>
  <c r="G538" i="16"/>
  <c r="G171" i="14"/>
  <c r="G449" i="11"/>
  <c r="G246"/>
  <c r="G380" i="14"/>
  <c r="G445" i="16"/>
  <c r="G542" i="14"/>
  <c r="G2039" i="16"/>
  <c r="G2997"/>
  <c r="G3158"/>
  <c r="G1994"/>
  <c r="G867"/>
  <c r="G404" i="14"/>
  <c r="G532"/>
  <c r="G56"/>
  <c r="G2284" i="16"/>
  <c r="G133" i="14"/>
  <c r="G338" i="11"/>
  <c r="G384" i="16"/>
  <c r="G808" i="14"/>
  <c r="G3178" i="16"/>
  <c r="G1468"/>
  <c r="G75"/>
  <c r="G543" i="11"/>
  <c r="G1784" i="16"/>
  <c r="G2674"/>
  <c r="G196"/>
  <c r="G1195"/>
  <c r="G1566"/>
  <c r="G1367"/>
  <c r="G1265"/>
  <c r="G2474"/>
  <c r="G2059"/>
  <c r="G328" i="14"/>
  <c r="G1111" i="16"/>
  <c r="G49" i="11"/>
  <c r="G1735" i="16"/>
  <c r="G305"/>
  <c r="G407" i="11"/>
  <c r="G1283" i="16"/>
  <c r="G3247"/>
  <c r="G1781"/>
  <c r="G210" i="11"/>
  <c r="G1370" i="16"/>
  <c r="G357"/>
  <c r="G420" i="11"/>
  <c r="G2872" i="16"/>
  <c r="G548" i="11"/>
  <c r="G133"/>
  <c r="G8" i="14"/>
  <c r="G2234" i="16"/>
  <c r="G251" i="14"/>
  <c r="G588" i="16"/>
  <c r="G1070"/>
  <c r="G352" i="14"/>
  <c r="G756" i="16"/>
  <c r="G762" i="14"/>
  <c r="G1447" i="16"/>
  <c r="G637" i="14"/>
  <c r="G2552" i="16"/>
  <c r="G1516"/>
  <c r="G840" i="14"/>
  <c r="G247" i="16"/>
  <c r="G2729"/>
  <c r="G233" i="14"/>
  <c r="G929" i="16"/>
  <c r="G357" i="14"/>
  <c r="G812"/>
  <c r="G1746" i="16"/>
  <c r="G549"/>
  <c r="G40" i="11"/>
  <c r="G66" i="16"/>
  <c r="G692"/>
  <c r="G14" i="14"/>
  <c r="G605" i="16"/>
  <c r="G1221"/>
  <c r="G548" i="14"/>
  <c r="G691" i="16"/>
  <c r="G494" i="14"/>
  <c r="G599"/>
  <c r="G37" i="11"/>
  <c r="G288"/>
  <c r="G373"/>
  <c r="G343" i="14"/>
  <c r="G1726" i="16"/>
  <c r="G2193"/>
  <c r="G1259"/>
  <c r="G759" i="14"/>
  <c r="G84" i="16"/>
  <c r="G40" i="14"/>
  <c r="G473" i="11"/>
  <c r="G26"/>
  <c r="G1329" i="16"/>
  <c r="G1243"/>
  <c r="G438"/>
  <c r="G628"/>
  <c r="G1503"/>
  <c r="G1581"/>
  <c r="G1441"/>
  <c r="G711" i="14"/>
  <c r="G370" i="11"/>
  <c r="G658" i="14"/>
  <c r="G807" i="16"/>
  <c r="G495" i="11"/>
  <c r="G406" i="14"/>
  <c r="G424"/>
  <c r="G234"/>
  <c r="G38" i="11"/>
  <c r="G1927" i="16"/>
  <c r="G194"/>
  <c r="G1546"/>
  <c r="G142" i="11"/>
  <c r="G102"/>
  <c r="G1198" i="16"/>
  <c r="G333" i="14"/>
  <c r="G1306" i="16"/>
  <c r="G1845"/>
  <c r="G606" i="14"/>
  <c r="G1137" i="16"/>
  <c r="G3292"/>
  <c r="G1328"/>
  <c r="G276" i="11"/>
  <c r="G628" i="14"/>
  <c r="G5" i="16"/>
  <c r="G351" i="14"/>
  <c r="G141" i="11"/>
  <c r="G728" i="16"/>
  <c r="G259" i="14"/>
  <c r="G464"/>
  <c r="G220" i="16"/>
  <c r="G2908"/>
  <c r="G3190"/>
  <c r="G1395"/>
  <c r="G2238"/>
  <c r="G2882"/>
  <c r="G543"/>
  <c r="G185" i="11"/>
  <c r="G2385" i="16"/>
  <c r="G53"/>
  <c r="G896" i="14"/>
  <c r="G2551" i="16"/>
  <c r="G3030"/>
  <c r="G991"/>
  <c r="G168" i="11"/>
  <c r="G666" i="16"/>
  <c r="G116" i="14"/>
  <c r="G1928" i="16"/>
  <c r="G833" i="14"/>
  <c r="G17" i="16"/>
  <c r="G706" i="14"/>
  <c r="G155"/>
  <c r="G750"/>
  <c r="G236"/>
  <c r="G742"/>
  <c r="G11"/>
  <c r="G1673" i="16"/>
  <c r="G598"/>
  <c r="G290" i="14"/>
  <c r="G445" i="11"/>
  <c r="G751" i="16"/>
  <c r="G1309"/>
  <c r="G688" i="14"/>
  <c r="G147" i="11"/>
  <c r="G322" i="16"/>
  <c r="G443" i="11"/>
  <c r="G79" i="16"/>
  <c r="G2878"/>
  <c r="G3260"/>
  <c r="G2683"/>
  <c r="G96"/>
  <c r="G2418"/>
  <c r="G1510"/>
  <c r="G622"/>
  <c r="G624"/>
  <c r="G924"/>
  <c r="G794"/>
  <c r="G155" i="11"/>
  <c r="G2541" i="16"/>
  <c r="G433" i="14"/>
  <c r="G149" i="16"/>
  <c r="G961"/>
  <c r="G1090"/>
  <c r="G144" i="14"/>
  <c r="G620" i="16"/>
  <c r="G1518"/>
  <c r="G75" i="14"/>
  <c r="G99"/>
  <c r="G215" i="16"/>
  <c r="G870"/>
  <c r="G129" i="11"/>
  <c r="G256" i="16"/>
  <c r="G479"/>
  <c r="G9"/>
  <c r="G1705"/>
  <c r="G318" i="14"/>
  <c r="G483"/>
  <c r="G181" i="11"/>
  <c r="G1489" i="16"/>
  <c r="G3063"/>
  <c r="G1100"/>
  <c r="G561" i="14"/>
  <c r="G131" i="11"/>
  <c r="G269" i="14"/>
  <c r="G704"/>
  <c r="G53"/>
  <c r="G161" i="16"/>
  <c r="G1857"/>
  <c r="G841" i="14"/>
  <c r="G672" i="16"/>
  <c r="G337" i="11"/>
  <c r="G740" i="14"/>
  <c r="G509" i="16"/>
  <c r="G257" i="14"/>
  <c r="G179"/>
  <c r="G673"/>
  <c r="G285"/>
  <c r="G1866" i="16"/>
  <c r="G2221"/>
  <c r="G362" i="11"/>
  <c r="G1123" i="16"/>
  <c r="G70" i="14"/>
  <c r="G2186" i="16"/>
  <c r="G551"/>
  <c r="G336" i="11"/>
  <c r="G825" i="16"/>
  <c r="G3072"/>
  <c r="G935"/>
  <c r="G358" i="11"/>
  <c r="G124"/>
  <c r="G475" i="16"/>
  <c r="G1850"/>
  <c r="G1342"/>
  <c r="G1322"/>
  <c r="G602" i="14"/>
  <c r="G3161" i="16"/>
  <c r="G397" i="11"/>
  <c r="G65" i="16"/>
  <c r="G1877"/>
  <c r="G354" i="11"/>
  <c r="G1209" i="16"/>
  <c r="G1775"/>
  <c r="G442"/>
  <c r="G165"/>
  <c r="G528"/>
  <c r="G252" i="11"/>
  <c r="G201" i="14"/>
  <c r="G1701" i="16"/>
  <c r="G421" i="11"/>
  <c r="G524" i="14"/>
  <c r="G1872" i="16"/>
  <c r="G3199"/>
  <c r="G1487"/>
  <c r="G1041"/>
  <c r="G869"/>
  <c r="G1481"/>
  <c r="G114" i="11"/>
  <c r="G104"/>
  <c r="G593" i="16"/>
  <c r="G1465"/>
  <c r="G197" i="11"/>
  <c r="G390"/>
  <c r="G2390" i="16"/>
  <c r="G171" i="11"/>
  <c r="G193" i="16"/>
  <c r="G2302"/>
  <c r="G2228"/>
  <c r="G304" i="11"/>
  <c r="G64" i="16"/>
  <c r="G616" i="14"/>
  <c r="G315" i="11"/>
  <c r="G143" i="14"/>
  <c r="G543"/>
  <c r="G2669" i="16"/>
  <c r="G178" i="14"/>
  <c r="G626"/>
  <c r="G2865" i="16"/>
  <c r="G198" i="14"/>
  <c r="G68" i="16"/>
  <c r="G2090"/>
  <c r="G1826"/>
  <c r="G125"/>
  <c r="G258"/>
  <c r="G203"/>
  <c r="G1157"/>
  <c r="G1943"/>
  <c r="G676"/>
  <c r="G650"/>
  <c r="G1660"/>
  <c r="G1672"/>
  <c r="G3057"/>
  <c r="G2180"/>
  <c r="G3109"/>
  <c r="G3265"/>
  <c r="G417" i="14"/>
  <c r="G1012" i="16"/>
  <c r="G266" i="14"/>
  <c r="G3070" i="16"/>
  <c r="G2849"/>
  <c r="G662"/>
  <c r="G2701"/>
  <c r="G1654"/>
  <c r="G39" i="14"/>
  <c r="G432" i="11"/>
  <c r="G469" i="14"/>
  <c r="G271"/>
  <c r="G23"/>
  <c r="G354"/>
  <c r="G685" i="16"/>
  <c r="G139" i="14"/>
  <c r="G523" i="16"/>
  <c r="G594"/>
  <c r="G493"/>
  <c r="G564" i="14"/>
  <c r="G727" i="16"/>
  <c r="G768"/>
  <c r="G381" i="11"/>
  <c r="G51" i="16"/>
  <c r="G2615"/>
  <c r="G1240"/>
  <c r="G670"/>
  <c r="G816"/>
  <c r="G418" i="14"/>
  <c r="G2231" i="16"/>
  <c r="G222" i="11"/>
  <c r="G1258" i="16"/>
  <c r="G1264"/>
  <c r="G1308"/>
  <c r="G302" i="14"/>
  <c r="G705"/>
  <c r="G475"/>
  <c r="G490" i="11"/>
  <c r="G140"/>
  <c r="G2001" i="16"/>
  <c r="G1515"/>
  <c r="G944"/>
  <c r="G1693"/>
  <c r="G1084"/>
  <c r="G711"/>
  <c r="G95" i="11"/>
  <c r="G522"/>
  <c r="G1075" i="16"/>
  <c r="G862" i="14"/>
  <c r="G157" i="11"/>
  <c r="G270"/>
  <c r="G206" i="16"/>
  <c r="G201" i="11"/>
  <c r="G1418" i="16"/>
  <c r="G169"/>
  <c r="G3209"/>
  <c r="G476" i="11"/>
  <c r="G126" i="16"/>
  <c r="G581" i="14"/>
  <c r="G236" i="16"/>
  <c r="G1204"/>
  <c r="G1837"/>
  <c r="G915"/>
  <c r="G550"/>
  <c r="G2642"/>
  <c r="G1062"/>
  <c r="G1016"/>
  <c r="G90" i="11"/>
  <c r="G2797" i="16"/>
  <c r="G2128"/>
  <c r="G516"/>
  <c r="G605" i="14"/>
  <c r="G865"/>
  <c r="G1365" i="16"/>
  <c r="G346" i="14"/>
  <c r="G520" i="11"/>
  <c r="G1914" i="16"/>
  <c r="G1024"/>
  <c r="G456" i="11"/>
  <c r="G2322" i="16"/>
  <c r="G226"/>
  <c r="G1794"/>
  <c r="G636"/>
  <c r="G1670"/>
  <c r="G361"/>
  <c r="G3250"/>
  <c r="G1388"/>
  <c r="G713"/>
  <c r="G1997"/>
  <c r="G3121"/>
  <c r="G338"/>
  <c r="G2445"/>
  <c r="G805"/>
  <c r="G2168"/>
  <c r="G250"/>
  <c r="G92" i="11"/>
  <c r="G383"/>
  <c r="G3205" i="16"/>
  <c r="G645"/>
  <c r="G1415"/>
  <c r="G1561"/>
  <c r="G556" i="14"/>
  <c r="G732"/>
  <c r="G125"/>
  <c r="G2863" i="16"/>
  <c r="G821"/>
  <c r="G306" i="11"/>
  <c r="G46" i="16"/>
  <c r="G1401"/>
  <c r="G199"/>
  <c r="G1712"/>
  <c r="G1578"/>
  <c r="G213" i="14"/>
  <c r="G690"/>
  <c r="G307"/>
  <c r="G266" i="11"/>
  <c r="G535" i="14"/>
  <c r="G2022" i="16"/>
  <c r="G14"/>
  <c r="G2129"/>
  <c r="G57" i="14"/>
  <c r="G269" i="11"/>
  <c r="G2357" i="16"/>
  <c r="G647"/>
  <c r="G330"/>
  <c r="G459" i="14"/>
  <c r="G205"/>
  <c r="G26" i="16"/>
  <c r="G1052"/>
  <c r="G2807"/>
  <c r="G27"/>
  <c r="G446" i="14"/>
  <c r="G332" i="16"/>
  <c r="G1" i="11"/>
  <c r="G349" i="16"/>
  <c r="G108" i="14"/>
  <c r="G434" i="16"/>
  <c r="G907"/>
  <c r="G196" i="11"/>
  <c r="G399"/>
  <c r="G1324" i="16"/>
  <c r="G423"/>
  <c r="G175" i="14"/>
  <c r="G1594" i="16"/>
  <c r="G259"/>
  <c r="G2716"/>
  <c r="G1101"/>
  <c r="G656"/>
  <c r="G1068"/>
  <c r="G795"/>
  <c r="G2538"/>
  <c r="G111" i="11"/>
  <c r="G112"/>
  <c r="G2700" i="16"/>
  <c r="G893" i="14"/>
  <c r="G239" i="11"/>
  <c r="G63"/>
  <c r="G275" i="14"/>
  <c r="G447" i="11"/>
  <c r="G420" i="16"/>
  <c r="G401"/>
  <c r="G321" i="14"/>
  <c r="G57" i="11"/>
  <c r="G800" i="14"/>
  <c r="G533" i="11"/>
  <c r="G2029" i="16"/>
  <c r="G1661"/>
  <c r="G933"/>
  <c r="G804" i="14"/>
  <c r="G2018" i="16"/>
  <c r="G373" i="14"/>
  <c r="G49"/>
  <c r="G516" i="11"/>
  <c r="G92" i="14"/>
  <c r="G1215" i="16"/>
  <c r="G3263"/>
  <c r="G1382"/>
  <c r="G502" i="11"/>
  <c r="G398" i="16"/>
  <c r="G187" i="14"/>
  <c r="G1207" i="16"/>
  <c r="G1115"/>
  <c r="G828" i="14"/>
  <c r="G887"/>
  <c r="G1069" i="16"/>
  <c r="G763"/>
  <c r="G649"/>
  <c r="G875" i="14"/>
  <c r="G1164" i="16"/>
  <c r="G2926"/>
  <c r="G31" i="14"/>
  <c r="G464" i="16"/>
  <c r="G2490"/>
  <c r="G888" i="14"/>
  <c r="G512" i="16"/>
  <c r="G1394"/>
  <c r="G2463"/>
  <c r="G478"/>
  <c r="G688"/>
  <c r="G117"/>
  <c r="G1131"/>
  <c r="G732"/>
  <c r="G521" i="14"/>
  <c r="G261" i="16"/>
  <c r="G2806"/>
  <c r="G2922"/>
  <c r="G58" i="14"/>
  <c r="G1410" i="16"/>
  <c r="G2270"/>
  <c r="G52"/>
  <c r="G215" i="11"/>
  <c r="G660" i="14"/>
  <c r="G1124" i="16"/>
  <c r="G737"/>
  <c r="G3295"/>
  <c r="G546"/>
  <c r="G1959"/>
  <c r="G1357"/>
  <c r="G2992"/>
  <c r="G1353"/>
  <c r="G618"/>
  <c r="G90"/>
  <c r="G2648"/>
  <c r="G448" i="11"/>
  <c r="G1028" i="16"/>
  <c r="G44" i="14"/>
  <c r="G165" i="11"/>
  <c r="G1538" i="16"/>
  <c r="G265" i="14"/>
  <c r="G235" i="16"/>
  <c r="G333" i="11"/>
  <c r="G2805" i="16"/>
  <c r="G3159"/>
  <c r="G653"/>
  <c r="G577"/>
  <c r="G607"/>
  <c r="G736" i="14"/>
  <c r="G1086" i="16"/>
  <c r="G1286"/>
  <c r="G780"/>
  <c r="G572" i="14"/>
  <c r="G735" i="16"/>
  <c r="G960"/>
  <c r="G636" i="14"/>
  <c r="G329" i="16"/>
  <c r="G206" i="11"/>
  <c r="G223" i="14"/>
  <c r="G2934" i="16"/>
  <c r="G1483"/>
  <c r="G1682"/>
  <c r="G1337"/>
  <c r="G439" i="11"/>
  <c r="G2073" i="16"/>
  <c r="G3258"/>
  <c r="G798" i="14"/>
  <c r="G2684" i="16"/>
  <c r="G283" i="11"/>
  <c r="G422" i="16"/>
  <c r="G698" i="14"/>
  <c r="G772"/>
  <c r="G537" i="16"/>
  <c r="G773" i="14"/>
  <c r="G181"/>
  <c r="G2272" i="16"/>
  <c r="G467" i="14"/>
  <c r="G758" i="16"/>
  <c r="G655"/>
  <c r="G94"/>
  <c r="G454" i="14"/>
  <c r="G876"/>
  <c r="G878" i="16"/>
  <c r="G473" i="14"/>
  <c r="G1723" i="16"/>
  <c r="G1761"/>
  <c r="G525" i="11"/>
  <c r="G3016" i="16"/>
  <c r="G916"/>
  <c r="G2172"/>
  <c r="G744" i="14"/>
  <c r="G532" i="11"/>
  <c r="G745" i="14"/>
  <c r="G1425" i="16"/>
  <c r="G812"/>
  <c r="G78" i="11"/>
  <c r="G205" i="16"/>
  <c r="G230" i="11"/>
  <c r="G776" i="14"/>
  <c r="G257" i="11"/>
  <c r="G84" i="14"/>
  <c r="G972" i="16"/>
  <c r="G3238"/>
  <c r="G1161"/>
  <c r="G503" i="11"/>
  <c r="G801" i="16"/>
  <c r="G2092"/>
  <c r="G489" i="11"/>
  <c r="G176" i="16"/>
  <c r="G455" i="11"/>
  <c r="G137" i="16"/>
  <c r="G386" i="11"/>
  <c r="G42"/>
  <c r="G659" i="16"/>
  <c r="G1035"/>
  <c r="G1152"/>
  <c r="G361" i="11"/>
  <c r="G2192" i="16"/>
  <c r="G1867"/>
  <c r="G974"/>
  <c r="G2582"/>
  <c r="G1037"/>
  <c r="G2181"/>
  <c r="G27" i="11"/>
  <c r="G1320" i="16"/>
  <c r="G366" i="11"/>
  <c r="G1015" i="16"/>
  <c r="G207"/>
  <c r="G1979"/>
  <c r="G405" i="11"/>
  <c r="G1938" i="16"/>
  <c r="G714"/>
  <c r="G2179"/>
  <c r="G425"/>
  <c r="G1525"/>
  <c r="G400" i="11"/>
  <c r="G2098" i="16"/>
  <c r="G1499"/>
  <c r="G447"/>
  <c r="G2044"/>
  <c r="G326" i="11"/>
  <c r="G1234" i="16"/>
  <c r="G281" i="11"/>
  <c r="G491" i="16"/>
  <c r="G2037"/>
  <c r="G802"/>
  <c r="G115" i="14"/>
  <c r="G1650" i="16"/>
  <c r="G783"/>
  <c r="G683"/>
  <c r="G336"/>
  <c r="G635"/>
  <c r="G679"/>
  <c r="G681" i="14"/>
  <c r="G322" i="11"/>
  <c r="G121" i="14"/>
  <c r="G644"/>
  <c r="G544" i="16"/>
  <c r="G3285"/>
  <c r="G136" i="14"/>
  <c r="G1130" i="16"/>
  <c r="G2230"/>
  <c r="G2871"/>
  <c r="G684"/>
  <c r="G853"/>
  <c r="G272" i="14"/>
  <c r="G216"/>
  <c r="G2904" i="16"/>
  <c r="G1640"/>
  <c r="G416"/>
  <c r="G136" i="11"/>
  <c r="G1092" i="16"/>
  <c r="G3179"/>
  <c r="G151" i="11"/>
  <c r="G520" i="14"/>
  <c r="G3058" i="16"/>
  <c r="G897"/>
  <c r="G507"/>
  <c r="G1623"/>
  <c r="G2621"/>
  <c r="G3148"/>
  <c r="G868"/>
  <c r="G179" i="11"/>
  <c r="G325" i="16"/>
  <c r="G238"/>
  <c r="G769" i="14"/>
  <c r="G2866" i="16"/>
  <c r="G3240"/>
  <c r="G1011"/>
  <c r="G1453"/>
  <c r="G1986"/>
  <c r="G826"/>
  <c r="G1841"/>
  <c r="G417"/>
  <c r="G332" i="14"/>
  <c r="G536" i="11"/>
  <c r="G271"/>
  <c r="G64"/>
  <c r="G634" i="16"/>
  <c r="G450" i="11"/>
  <c r="G900" i="16"/>
  <c r="G718" i="14"/>
  <c r="G698" i="16"/>
  <c r="G557"/>
  <c r="G182" i="14"/>
  <c r="G1261" i="16"/>
  <c r="G225" i="11"/>
  <c r="G1153" i="16"/>
  <c r="G1910"/>
  <c r="G1238"/>
  <c r="G797"/>
  <c r="G488" i="14"/>
  <c r="G326"/>
  <c r="G311" i="11"/>
  <c r="G1162" i="16"/>
  <c r="G816" i="14"/>
  <c r="G2963" i="16"/>
  <c r="G886"/>
  <c r="G1180"/>
  <c r="G674" i="14"/>
  <c r="G1017" i="16"/>
  <c r="G661" i="14"/>
  <c r="G389" i="16"/>
  <c r="G540" i="11"/>
  <c r="G5"/>
  <c r="G85" i="14"/>
  <c r="G1675" i="16"/>
  <c r="G1104"/>
  <c r="G457" i="14"/>
  <c r="G547" i="16"/>
  <c r="G1966"/>
  <c r="E6" i="3"/>
  <c r="G555" i="14"/>
  <c r="G848"/>
  <c r="G1026" i="16"/>
  <c r="G1361"/>
  <c r="G855"/>
  <c r="G384" i="11"/>
  <c r="G243" i="16"/>
  <c r="G1313"/>
  <c r="G644"/>
  <c r="G995"/>
  <c r="G2331"/>
  <c r="G2296"/>
  <c r="G870" i="14"/>
  <c r="G3214" i="16"/>
  <c r="G879" i="14"/>
  <c r="G2202" i="16"/>
  <c r="G695"/>
  <c r="G2902"/>
  <c r="G1462"/>
  <c r="G70"/>
  <c r="G173"/>
  <c r="G1882"/>
  <c r="G2055"/>
  <c r="G1175"/>
  <c r="G1166"/>
  <c r="G3008"/>
  <c r="G863"/>
  <c r="G1736"/>
  <c r="G481"/>
  <c r="G414" i="11"/>
  <c r="G134" i="14"/>
  <c r="G1817" i="16"/>
  <c r="G393"/>
  <c r="G356"/>
  <c r="G367" i="11"/>
  <c r="G160"/>
  <c r="G458" i="14"/>
  <c r="G522" i="16"/>
  <c r="G2840"/>
  <c r="G2250"/>
  <c r="G3310"/>
  <c r="G1039"/>
  <c r="G2967"/>
  <c r="G1176"/>
  <c r="G2190"/>
  <c r="G1007"/>
  <c r="G95" i="14"/>
  <c r="G1937" i="16"/>
  <c r="G980"/>
  <c r="G33"/>
  <c r="G2964"/>
  <c r="G641"/>
  <c r="G595"/>
  <c r="G686"/>
  <c r="G2120"/>
  <c r="G392" i="11"/>
  <c r="G678" i="16"/>
  <c r="G2829"/>
  <c r="G374" i="11"/>
  <c r="G86" i="16"/>
  <c r="G640"/>
  <c r="G1828"/>
  <c r="G574"/>
  <c r="G1607"/>
  <c r="G2462"/>
  <c r="G760" i="14"/>
  <c r="G971" i="16"/>
  <c r="G2572"/>
  <c r="G89" i="14"/>
  <c r="G510"/>
  <c r="G1095" i="16"/>
  <c r="G77" i="11"/>
  <c r="G2388" i="16"/>
  <c r="G186" i="11"/>
  <c r="G143"/>
  <c r="G2968" i="16"/>
  <c r="G1241"/>
  <c r="G1443"/>
  <c r="G367"/>
  <c r="G1641"/>
  <c r="G346"/>
  <c r="G50" i="14"/>
  <c r="G126"/>
  <c r="G979" i="16"/>
  <c r="G3290"/>
  <c r="G895"/>
  <c r="G965"/>
  <c r="G1159"/>
  <c r="G431" i="11"/>
  <c r="G1300" i="16"/>
  <c r="G2555"/>
  <c r="G524"/>
  <c r="G1108"/>
  <c r="G52" i="14"/>
  <c r="G82" i="16"/>
  <c r="G253"/>
  <c r="G402" i="11"/>
  <c r="G794" i="14"/>
  <c r="G786"/>
  <c r="G1233" i="16"/>
  <c r="G752" i="14"/>
  <c r="G148"/>
  <c r="G2937" i="16"/>
  <c r="G1181"/>
  <c r="G1257"/>
  <c r="G959"/>
  <c r="G248" i="11"/>
  <c r="G2804" i="16"/>
  <c r="G377"/>
  <c r="G1139"/>
  <c r="G1140"/>
  <c r="G228" i="14"/>
  <c r="G402" i="16"/>
  <c r="G4" i="14"/>
  <c r="G55" i="16"/>
  <c r="G2157"/>
  <c r="G822" i="14"/>
  <c r="G331" i="16"/>
  <c r="G302" i="11"/>
  <c r="G1122" i="16"/>
  <c r="G253" i="11"/>
  <c r="G777" i="14"/>
  <c r="G2089" i="16"/>
  <c r="G515"/>
  <c r="G584" i="14"/>
  <c r="G226"/>
  <c r="G752" i="16"/>
  <c r="G74" i="11"/>
  <c r="G2708" i="16"/>
  <c r="G1881"/>
  <c r="G242" i="14"/>
  <c r="G103" i="11"/>
  <c r="G1645" i="16"/>
  <c r="G203" i="14"/>
  <c r="G3257" i="16"/>
  <c r="G1969"/>
  <c r="G1797"/>
  <c r="G748" i="14"/>
  <c r="G598"/>
  <c r="G701" i="16"/>
  <c r="G2110"/>
  <c r="G353" i="11"/>
  <c r="G2347" i="16"/>
  <c r="G55" i="14"/>
  <c r="G594"/>
  <c r="G536"/>
  <c r="G2554" i="16"/>
  <c r="G546" i="11"/>
  <c r="G299"/>
  <c r="G1121" i="16"/>
  <c r="G218" i="14"/>
  <c r="G1666" i="16"/>
  <c r="G609"/>
  <c r="G341" i="14"/>
  <c r="G291" i="11"/>
  <c r="G574" i="14"/>
  <c r="G441" i="16"/>
  <c r="G273" i="14"/>
  <c r="G968" i="16"/>
  <c r="G973"/>
  <c r="G1058"/>
  <c r="G2420"/>
  <c r="G576" i="14"/>
  <c r="G798" i="16"/>
  <c r="G85" i="11"/>
  <c r="G3129" i="16"/>
  <c r="G197" i="14"/>
  <c r="G1521" i="16"/>
  <c r="G2319"/>
  <c r="G430" i="11"/>
  <c r="G92" i="16"/>
  <c r="G2386"/>
  <c r="G1004"/>
  <c r="G1783"/>
  <c r="G844"/>
  <c r="G242" i="11"/>
  <c r="G466" i="14"/>
  <c r="G174" i="11"/>
  <c r="G521"/>
  <c r="G921" i="16"/>
  <c r="G154" i="14"/>
  <c r="G135" i="16"/>
  <c r="G114" i="14"/>
  <c r="G882" i="16"/>
  <c r="G282" i="14"/>
  <c r="G1993" i="16"/>
  <c r="G1014"/>
  <c r="G162" i="11"/>
  <c r="G2195" i="16"/>
  <c r="G413" i="11"/>
  <c r="G453"/>
  <c r="G999" i="16"/>
  <c r="G342" i="11"/>
  <c r="G866" i="16"/>
  <c r="G541"/>
  <c r="G876"/>
  <c r="G2517"/>
  <c r="G738"/>
  <c r="G923"/>
  <c r="G130"/>
  <c r="G347" i="14"/>
  <c r="G2107" i="16"/>
  <c r="G608" i="14"/>
  <c r="G1158" i="16"/>
  <c r="G900" i="14"/>
  <c r="G116" i="11"/>
  <c r="G660" i="16"/>
  <c r="G180"/>
  <c r="G412"/>
  <c r="G502" i="14"/>
  <c r="G1173" i="16"/>
  <c r="G2923"/>
  <c r="G629"/>
  <c r="G505" i="11"/>
  <c r="G2271" i="16"/>
  <c r="G429" i="14"/>
  <c r="G28" i="11"/>
  <c r="G672" i="14"/>
  <c r="G1887" i="16"/>
  <c r="G799" i="14"/>
  <c r="G1020" i="16"/>
  <c r="G328" i="11"/>
  <c r="G734" i="16"/>
  <c r="G726" i="14"/>
  <c r="G619" i="16"/>
  <c r="G298" i="11"/>
  <c r="G809" i="16"/>
  <c r="G403"/>
  <c r="G831" i="14"/>
  <c r="G324" i="11"/>
  <c r="G3115" i="16"/>
  <c r="G432"/>
  <c r="G689"/>
  <c r="G1990"/>
  <c r="G2715"/>
  <c r="G2832"/>
  <c r="G1080"/>
  <c r="G3087"/>
  <c r="G590"/>
  <c r="G718"/>
  <c r="G1073"/>
  <c r="G621"/>
  <c r="G459" i="11"/>
  <c r="G396" i="16"/>
  <c r="G1978"/>
  <c r="G1625"/>
  <c r="G1517"/>
  <c r="G850" i="14"/>
  <c r="G548" i="16"/>
  <c r="G1047"/>
  <c r="G436" i="14"/>
  <c r="G1742" i="16"/>
  <c r="G1358"/>
  <c r="G506" i="14"/>
  <c r="G939" i="16"/>
  <c r="G528" i="14"/>
  <c r="G1434" i="16"/>
  <c r="G710" i="14"/>
  <c r="G503"/>
  <c r="G506" i="11"/>
  <c r="G390" i="14"/>
  <c r="G153" i="11"/>
  <c r="G60" i="14"/>
  <c r="G281" i="16"/>
  <c r="G312" i="14"/>
  <c r="G468" i="16"/>
  <c r="G1431"/>
  <c r="G625"/>
  <c r="G2227"/>
  <c r="G721" i="14"/>
  <c r="G958" i="16"/>
  <c r="G700"/>
  <c r="G1255"/>
  <c r="G2085"/>
  <c r="G233" i="11"/>
  <c r="G282"/>
  <c r="G518" i="16"/>
  <c r="G391" i="14"/>
  <c r="G2691" i="16"/>
  <c r="G2633"/>
  <c r="G1312"/>
  <c r="G1271"/>
  <c r="G123" i="11"/>
  <c r="G1403" i="16"/>
  <c r="G769"/>
  <c r="G1393"/>
  <c r="G545" i="14"/>
  <c r="G251" i="11"/>
  <c r="G449" i="16"/>
  <c r="G1717"/>
  <c r="G423" i="14"/>
  <c r="G945" i="16"/>
  <c r="G2842"/>
  <c r="G2666"/>
  <c r="G1344"/>
  <c r="G353"/>
  <c r="G248"/>
  <c r="G2391"/>
  <c r="G566" i="14"/>
  <c r="G914" i="16"/>
  <c r="G590" i="14"/>
  <c r="G1991" i="16"/>
  <c r="G3054"/>
  <c r="G704"/>
  <c r="G76" i="11"/>
  <c r="G201" i="16"/>
  <c r="G690"/>
  <c r="G1027"/>
  <c r="G1550"/>
  <c r="G1753"/>
  <c r="G1065"/>
  <c r="G55" i="11"/>
  <c r="G1044" i="16"/>
  <c r="G467" i="11"/>
  <c r="G687" i="14"/>
  <c r="G566" i="16"/>
  <c r="G1875"/>
  <c r="G1285"/>
  <c r="G97" i="14"/>
  <c r="G657" i="16"/>
  <c r="G2868"/>
  <c r="G1719"/>
  <c r="G560" i="14"/>
  <c r="G2066" i="16"/>
  <c r="G953"/>
  <c r="G823" i="14"/>
  <c r="G3184" i="16"/>
  <c r="G533" i="14"/>
  <c r="G2753" i="16"/>
  <c r="G848"/>
  <c r="G2372"/>
  <c r="G451"/>
  <c r="G362"/>
  <c r="G1929"/>
  <c r="G1633"/>
  <c r="G138" i="14"/>
  <c r="G910" i="16"/>
  <c r="G294" i="11"/>
  <c r="G559" i="14"/>
  <c r="G824"/>
  <c r="G1830" i="16"/>
  <c r="G95"/>
  <c r="G71" i="14"/>
  <c r="G83"/>
  <c r="G2150" i="16"/>
  <c r="G390"/>
  <c r="G501" i="14"/>
  <c r="G494" i="16"/>
  <c r="G362" i="14"/>
  <c r="G262" i="11"/>
  <c r="G310" i="16"/>
  <c r="G2989"/>
  <c r="G1580"/>
  <c r="G243" i="11"/>
  <c r="G131" i="14"/>
  <c r="G33"/>
  <c r="G518"/>
  <c r="G297" i="11"/>
  <c r="G204" i="14"/>
  <c r="G307" i="16"/>
  <c r="G125" i="11"/>
  <c r="G306" i="14"/>
  <c r="G77"/>
  <c r="G444" i="16"/>
  <c r="G197"/>
  <c r="G787" i="14"/>
  <c r="G1854" i="16"/>
  <c r="G1697"/>
  <c r="G2010"/>
  <c r="G765" i="14"/>
  <c r="G32" i="11"/>
  <c r="G885" i="14"/>
  <c r="G304" i="16"/>
  <c r="G242"/>
  <c r="G583"/>
  <c r="G255" i="14"/>
  <c r="G1749" i="16"/>
  <c r="G611" i="14"/>
  <c r="G1965" i="16"/>
  <c r="G1107"/>
  <c r="G1321"/>
  <c r="G957"/>
  <c r="G745"/>
  <c r="G121"/>
  <c r="G38"/>
  <c r="G348" i="14"/>
  <c r="G606" i="16"/>
  <c r="G301" i="14"/>
  <c r="G1429" i="16"/>
  <c r="G782"/>
  <c r="G1127"/>
  <c r="G2940"/>
  <c r="G1345"/>
  <c r="G2705"/>
  <c r="G1558"/>
  <c r="G1602"/>
  <c r="G379"/>
  <c r="G1800"/>
  <c r="G233"/>
  <c r="G382" i="11"/>
  <c r="G171" i="16"/>
  <c r="G3306"/>
  <c r="G2396"/>
  <c r="G925"/>
  <c r="G1220"/>
  <c r="G2049"/>
  <c r="G2542"/>
  <c r="G505"/>
  <c r="G79" i="11"/>
  <c r="G240" i="14"/>
  <c r="G843"/>
  <c r="G421" i="16"/>
  <c r="G846"/>
  <c r="G1694"/>
  <c r="G3034"/>
  <c r="G441" i="11"/>
  <c r="G2728" i="16"/>
  <c r="G487" i="11"/>
  <c r="G434" i="14"/>
  <c r="G1568" i="16"/>
  <c r="G930"/>
  <c r="G1373"/>
  <c r="G528" i="11"/>
  <c r="G320"/>
  <c r="G127"/>
  <c r="G2953" i="16"/>
  <c r="G2026"/>
  <c r="G788" i="14"/>
  <c r="G1565" i="16"/>
  <c r="G435"/>
  <c r="G425" i="14"/>
  <c r="G1811" i="16"/>
  <c r="G754" i="14"/>
  <c r="G730" i="16"/>
  <c r="G24" i="14"/>
  <c r="G217" i="16"/>
  <c r="G7" i="14"/>
  <c r="G716"/>
  <c r="G1620" i="16"/>
  <c r="G252" i="14"/>
  <c r="G1446" i="16"/>
  <c r="G36"/>
  <c r="G214" i="11"/>
  <c r="G1653" i="16"/>
  <c r="G673"/>
  <c r="G493" i="14"/>
  <c r="G2102" i="16"/>
  <c r="G859" i="14"/>
  <c r="G1476" i="16"/>
  <c r="G177" i="11"/>
  <c r="G1649" i="16"/>
  <c r="G729" i="14"/>
  <c r="G470" i="16"/>
  <c r="G927"/>
  <c r="G2298"/>
  <c r="G63"/>
  <c r="G510"/>
  <c r="G275"/>
  <c r="G861"/>
  <c r="G744"/>
  <c r="G1246"/>
  <c r="G1709"/>
  <c r="G365"/>
  <c r="G389" i="11"/>
  <c r="G947" i="16"/>
  <c r="G480"/>
  <c r="G76" i="14"/>
  <c r="G2198" i="16"/>
  <c r="G426"/>
  <c r="G468" i="14"/>
  <c r="G214" i="16"/>
  <c r="G500" i="14"/>
  <c r="G486" i="11"/>
  <c r="G455" i="16"/>
  <c r="G1187"/>
  <c r="G323" i="11"/>
  <c r="G2217" i="16"/>
  <c r="G646" i="14"/>
  <c r="G1235" i="16"/>
  <c r="G993"/>
  <c r="G742"/>
  <c r="G405"/>
  <c r="G1921"/>
  <c r="G324" i="14"/>
  <c r="G570"/>
  <c r="G1192" i="16"/>
  <c r="G596" i="14"/>
  <c r="G515" i="11"/>
  <c r="G1788" i="16"/>
  <c r="G273" i="11"/>
  <c r="G228" i="16"/>
  <c r="G760"/>
  <c r="G150" i="14"/>
  <c r="G310"/>
  <c r="G854" i="16"/>
  <c r="G2056"/>
  <c r="G293" i="11"/>
  <c r="G2074" i="16"/>
  <c r="G1772"/>
  <c r="G1905"/>
  <c r="G100" i="11"/>
  <c r="G104" i="14"/>
  <c r="G80"/>
  <c r="G691"/>
  <c r="G232" i="11"/>
  <c r="G1133" i="16"/>
  <c r="G1242"/>
  <c r="G858" i="14"/>
  <c r="G2260" i="16"/>
  <c r="G419" i="14"/>
  <c r="G274" i="11"/>
  <c r="G2057" i="16"/>
  <c r="G896"/>
  <c r="G342"/>
  <c r="G188" i="14"/>
  <c r="G472" i="11"/>
  <c r="G967" i="16"/>
  <c r="G110"/>
  <c r="G819"/>
  <c r="G2921"/>
  <c r="G347" i="11"/>
  <c r="G1362" i="16"/>
  <c r="G158" i="11"/>
  <c r="G2903" i="16"/>
  <c r="G1102"/>
  <c r="G2493"/>
  <c r="G337"/>
  <c r="G3226"/>
  <c r="G1484"/>
  <c r="G1827"/>
  <c r="G2294"/>
  <c r="G1059"/>
  <c r="G117" i="11"/>
  <c r="G153" i="14"/>
  <c r="G1"/>
  <c r="G42" i="16"/>
  <c r="G229" i="14"/>
  <c r="G2341" i="16"/>
  <c r="G249" i="14"/>
  <c r="G375" i="16"/>
  <c r="G739"/>
  <c r="G2682"/>
  <c r="G2478"/>
  <c r="G897" i="14"/>
  <c r="G2853" i="16"/>
  <c r="G2561"/>
  <c r="G231" i="11"/>
  <c r="G649" i="14"/>
  <c r="G439" i="16"/>
  <c r="G622" i="14"/>
  <c r="G279"/>
  <c r="G398" i="11"/>
  <c r="G2591" i="16"/>
  <c r="G1316"/>
  <c r="G753"/>
  <c r="G91" i="11"/>
  <c r="G3144" i="16"/>
  <c r="G2082"/>
  <c r="G470" i="11"/>
  <c r="G2318" i="16"/>
  <c r="G888"/>
  <c r="G206" i="14"/>
  <c r="G2317" i="16"/>
  <c r="G222" i="14"/>
  <c r="G68" i="11"/>
  <c r="G1227" i="16"/>
  <c r="G814"/>
  <c r="G2816"/>
  <c r="G228" i="11"/>
  <c r="G2944" i="16"/>
  <c r="G777"/>
  <c r="G643" i="14"/>
  <c r="G731"/>
  <c r="G424" i="11"/>
  <c r="G1505" i="16"/>
  <c r="G749" i="14"/>
  <c r="G515"/>
  <c r="G1810" i="16"/>
  <c r="G1025"/>
  <c r="G326"/>
  <c r="G832" i="14"/>
  <c r="G150" i="16"/>
  <c r="G274" i="14"/>
  <c r="G138" i="11"/>
  <c r="G889" i="14"/>
  <c r="G1897" i="16"/>
  <c r="G869" i="14"/>
  <c r="G1081" i="16"/>
  <c r="G470" i="14"/>
  <c r="G203" i="11"/>
  <c r="G123" i="14"/>
  <c r="G285" i="16"/>
  <c r="G638" i="14"/>
  <c r="G237" i="11"/>
  <c r="G523"/>
  <c r="G394" i="16"/>
  <c r="G169" i="11"/>
  <c r="G188" i="16"/>
  <c r="G313" i="11"/>
  <c r="G283" i="14"/>
  <c r="G239" i="16"/>
  <c r="G112" i="14"/>
  <c r="G2243" i="16"/>
  <c r="G25" i="11"/>
  <c r="G232" i="16"/>
  <c r="G726"/>
  <c r="G861" i="14"/>
  <c r="G116" i="16"/>
  <c r="G64" i="14"/>
  <c r="G2494" i="16"/>
  <c r="G2766"/>
  <c r="G307" i="11"/>
  <c r="G706" i="16"/>
  <c r="G216" i="11"/>
  <c r="G89" i="16"/>
  <c r="G22" i="14"/>
  <c r="G847" i="16"/>
  <c r="G2246"/>
  <c r="G426" i="11"/>
  <c r="G191"/>
  <c r="G807" i="14"/>
  <c r="G313" i="16"/>
  <c r="G725"/>
  <c r="G591"/>
  <c r="G1879"/>
  <c r="G542"/>
  <c r="G240"/>
  <c r="G496" i="14"/>
  <c r="G247"/>
  <c r="G529" i="11"/>
  <c r="G1466" i="16"/>
  <c r="G3036"/>
  <c r="G121" i="11"/>
  <c r="G679" i="14"/>
  <c r="G1402" i="16"/>
  <c r="G763" i="14"/>
  <c r="G634"/>
  <c r="G72"/>
  <c r="G227"/>
  <c r="G490"/>
  <c r="G36" i="11"/>
  <c r="G3039" i="16"/>
  <c r="G1774"/>
  <c r="G997"/>
  <c r="G408" i="11"/>
  <c r="G2249" i="16"/>
  <c r="G340"/>
  <c r="G874" i="14"/>
  <c r="G2778" i="16"/>
  <c r="G853" i="14"/>
  <c r="G1930" i="16"/>
  <c r="G1802"/>
  <c r="G764" i="14"/>
  <c r="G1589" i="16"/>
  <c r="G439" i="14"/>
  <c r="G2004" i="16"/>
  <c r="G2838"/>
  <c r="G465" i="14"/>
  <c r="G2328" i="16"/>
  <c r="G2774"/>
  <c r="G155"/>
  <c r="G721"/>
  <c r="G377" i="14"/>
  <c r="G311"/>
  <c r="G667" i="16"/>
  <c r="G488"/>
  <c r="G34"/>
  <c r="G1217"/>
  <c r="G209" i="14"/>
  <c r="G433" i="11"/>
  <c r="G2033" i="16"/>
  <c r="G183" i="14"/>
  <c r="G2208" i="16"/>
  <c r="G289" i="11"/>
  <c r="G119"/>
  <c r="G832" i="16"/>
  <c r="G410" i="11"/>
  <c r="G2006" i="16"/>
  <c r="G224" i="14"/>
  <c r="G378"/>
  <c r="G414" i="16"/>
  <c r="G1196"/>
  <c r="G499" i="11"/>
  <c r="G759" i="16"/>
  <c r="G1497"/>
  <c r="G1715"/>
  <c r="G1630"/>
  <c r="G2200"/>
  <c r="G1847"/>
  <c r="G360"/>
  <c r="G3146"/>
  <c r="G217" i="11"/>
  <c r="G183"/>
  <c r="G877" i="16"/>
  <c r="G519" i="11"/>
  <c r="G2126" i="16"/>
  <c r="G2447"/>
  <c r="G2095"/>
  <c r="G83" i="11"/>
  <c r="G3135" i="16"/>
  <c r="G195" i="11"/>
  <c r="G60"/>
  <c r="G724" i="14"/>
  <c r="G66" i="11"/>
  <c r="G388"/>
  <c r="G15" i="14"/>
  <c r="G1624" i="16"/>
  <c r="G1193"/>
  <c r="G453" i="14"/>
  <c r="G567" i="16"/>
  <c r="G219" i="11"/>
  <c r="G2133" i="16"/>
  <c r="G9" i="14"/>
  <c r="G140"/>
  <c r="G1935" i="16"/>
  <c r="G163" i="11"/>
  <c r="G1934" i="16"/>
  <c r="G164" i="14"/>
  <c r="G845" i="16"/>
  <c r="G294"/>
  <c r="G755" i="14"/>
  <c r="G2013" i="16"/>
  <c r="G410"/>
  <c r="G359"/>
  <c r="G97" i="11"/>
  <c r="G178"/>
  <c r="G9"/>
  <c r="G723" i="16"/>
  <c r="G328"/>
  <c r="G1528"/>
  <c r="G496" i="11"/>
  <c r="G2028" i="16"/>
  <c r="G132" i="11"/>
  <c r="G149"/>
  <c r="G656" i="14"/>
  <c r="G411"/>
  <c r="G1829" i="16"/>
  <c r="G654" i="14"/>
  <c r="G2124" i="16"/>
  <c r="G54"/>
  <c r="G478" i="11"/>
  <c r="G208" i="16"/>
  <c r="G2746"/>
  <c r="G713" i="14"/>
  <c r="G592" i="16"/>
  <c r="G835" i="14"/>
  <c r="G1915" i="16"/>
  <c r="G771" i="14"/>
  <c r="G1072" i="16"/>
  <c r="G702"/>
  <c r="G1236"/>
  <c r="G1416"/>
  <c r="G363"/>
  <c r="G484" i="11"/>
  <c r="G1199" i="16"/>
  <c r="G43" i="14"/>
  <c r="G989" i="16"/>
  <c r="G3186"/>
  <c r="G567" i="14"/>
  <c r="G581" i="16"/>
  <c r="G36" i="14"/>
  <c r="G1239" i="16"/>
  <c r="G2448"/>
  <c r="G2258"/>
  <c r="G244" i="14"/>
  <c r="G747" i="16"/>
  <c r="G158" i="14"/>
  <c r="G665"/>
  <c r="G2248" i="16"/>
  <c r="G146"/>
  <c r="G213" i="11"/>
  <c r="G12" i="14"/>
  <c r="G3262" i="16"/>
  <c r="G836"/>
  <c r="G2374"/>
  <c r="G3048"/>
  <c r="G399" i="14"/>
  <c r="G431"/>
  <c r="G549" i="11"/>
  <c r="G1245" i="16"/>
  <c r="G182"/>
  <c r="G250" i="11"/>
  <c r="G642" i="16"/>
  <c r="G1861"/>
  <c r="G199" i="14"/>
  <c r="G1088" i="16"/>
  <c r="G1825"/>
  <c r="G551" i="11"/>
  <c r="G741" i="16"/>
  <c r="G3155"/>
  <c r="G1049"/>
  <c r="G1833"/>
  <c r="G1422"/>
  <c r="G534" i="14"/>
  <c r="G1469" i="16"/>
  <c r="G602"/>
  <c r="G356" i="14"/>
  <c r="G166" i="11"/>
  <c r="G401"/>
  <c r="G202"/>
  <c r="G3091" i="16"/>
  <c r="G61" i="11"/>
  <c r="G375"/>
  <c r="G1214" i="16"/>
  <c r="G372"/>
  <c r="G301" i="11"/>
  <c r="G1514" i="16"/>
  <c r="G658"/>
  <c r="G455" i="14"/>
  <c r="G1554" i="16"/>
  <c r="G1231"/>
  <c r="G54" i="14"/>
  <c r="G1995" i="16"/>
  <c r="G2017"/>
  <c r="G882" i="14"/>
  <c r="G299"/>
  <c r="G428" i="11"/>
  <c r="G2524" i="16"/>
  <c r="G456"/>
  <c r="G2334"/>
  <c r="G847" i="14"/>
  <c r="G1492" i="16"/>
  <c r="G1585"/>
  <c r="G374" i="14"/>
  <c r="G144" i="11"/>
  <c r="G3124" i="16"/>
  <c r="G181"/>
  <c r="G966"/>
  <c r="G1260"/>
  <c r="G2738"/>
  <c r="G162"/>
  <c r="G3079"/>
  <c r="G1681"/>
  <c r="G2859"/>
  <c r="G154" i="11"/>
  <c r="G98"/>
  <c r="G778" i="16"/>
  <c r="G388"/>
  <c r="G13" i="11"/>
  <c r="G1720" i="16"/>
  <c r="G338" i="14"/>
  <c r="G513" i="16"/>
  <c r="G746" i="14"/>
  <c r="G631"/>
  <c r="G983" i="16"/>
  <c r="G277" i="14"/>
  <c r="G12" i="11"/>
  <c r="G25" i="16"/>
  <c r="G1036"/>
  <c r="G35"/>
  <c r="G728" i="14"/>
  <c r="G2174" i="16"/>
  <c r="G1532"/>
  <c r="G87"/>
  <c r="G218" i="11"/>
  <c r="G3065" i="16"/>
  <c r="G1698"/>
  <c r="G120" i="11"/>
  <c r="G562" i="14"/>
  <c r="G157"/>
  <c r="G325" i="11"/>
  <c r="G631" i="16"/>
  <c r="G234"/>
  <c r="G985"/>
  <c r="G931"/>
  <c r="G2187"/>
  <c r="G855" i="14"/>
  <c r="G1734" i="16"/>
  <c r="G3085"/>
  <c r="G1262"/>
  <c r="G1685"/>
  <c r="G359" i="11"/>
  <c r="G13" i="14"/>
  <c r="G430" i="16"/>
  <c r="G290" i="11"/>
  <c r="G43"/>
  <c r="G286" i="16"/>
  <c r="G2185"/>
  <c r="G811"/>
  <c r="G738" i="14"/>
  <c r="G387" i="16"/>
  <c r="G1932"/>
  <c r="G335"/>
  <c r="G75" i="11"/>
  <c r="G788" i="16"/>
  <c r="G3" i="14"/>
  <c r="G457" i="16"/>
  <c r="G1822"/>
  <c r="G1474"/>
  <c r="G524" i="11"/>
  <c r="G420" i="14"/>
  <c r="G1777" i="16"/>
  <c r="G396" i="14"/>
  <c r="G1704" i="16"/>
  <c r="G981"/>
  <c r="G73" i="11"/>
  <c r="G1690" i="16"/>
  <c r="G224"/>
  <c r="G1553"/>
  <c r="G2215"/>
  <c r="G2146"/>
  <c r="G579" i="14"/>
  <c r="G460"/>
  <c r="G19" i="11"/>
  <c r="G15"/>
  <c r="G490" i="16"/>
  <c r="G208" i="11"/>
  <c r="G2826" i="16"/>
  <c r="G471" i="14"/>
  <c r="G502" i="16"/>
  <c r="G340" i="11"/>
  <c r="G1125" i="16"/>
  <c r="G134" i="11"/>
  <c r="G1601" i="16"/>
  <c r="G831"/>
  <c r="G15"/>
  <c r="G1276"/>
  <c r="G2475"/>
  <c r="G2252"/>
  <c r="G364"/>
  <c r="G1954"/>
  <c r="G109" i="11"/>
  <c r="G486" i="14"/>
  <c r="G2" i="11"/>
  <c r="G415" i="14"/>
  <c r="G2618" i="16"/>
  <c r="G2752"/>
  <c r="G569" i="14"/>
  <c r="G638" i="16"/>
  <c r="G511" i="11"/>
  <c r="G864" i="16"/>
  <c r="G2453"/>
  <c r="G1074"/>
  <c r="G618" i="14"/>
  <c r="G285" i="11"/>
  <c r="G1201" i="16"/>
  <c r="G1268"/>
  <c r="G2678"/>
  <c r="G1222"/>
  <c r="G781" i="14"/>
  <c r="G674" i="16"/>
  <c r="G48" i="14"/>
  <c r="G1813" i="16"/>
  <c r="G119"/>
  <c r="G1964"/>
  <c r="G67" i="14"/>
  <c r="G3272" i="16"/>
  <c r="G1531"/>
  <c r="G440"/>
  <c r="G194" i="11"/>
  <c r="G537"/>
  <c r="G159" i="14"/>
  <c r="G334" i="16"/>
  <c r="G624" i="14"/>
  <c r="G79"/>
  <c r="G2206" i="16"/>
  <c r="G147"/>
  <c r="G2233"/>
  <c r="G410" i="14"/>
  <c r="G1225" i="16"/>
  <c r="G2325"/>
  <c r="G2292"/>
  <c r="G71"/>
  <c r="G1273"/>
  <c r="G107" i="11"/>
  <c r="G1185" i="16"/>
  <c r="G539" i="11"/>
  <c r="G331" i="14"/>
  <c r="G2942" i="16"/>
  <c r="G124"/>
  <c r="G2938"/>
  <c r="G1526"/>
  <c r="G477" i="14"/>
  <c r="G1282" i="16"/>
  <c r="G531" i="14"/>
  <c r="G485" i="16"/>
  <c r="G442" i="14"/>
  <c r="G1858" i="16"/>
  <c r="G1544"/>
  <c r="G148" i="11"/>
  <c r="G409"/>
  <c r="G189" i="16"/>
  <c r="G1003"/>
  <c r="G281" i="14"/>
  <c r="G56" i="11"/>
  <c r="G2164" i="16"/>
  <c r="G123"/>
  <c r="G39"/>
  <c r="G1638"/>
  <c r="G2613"/>
  <c r="G693"/>
  <c r="G1479"/>
  <c r="G2035"/>
  <c r="G1530"/>
  <c r="G444" i="11"/>
  <c r="G2870" i="16"/>
  <c r="G1409"/>
  <c r="G461"/>
  <c r="G128" i="14"/>
  <c r="G1284" i="16"/>
  <c r="G462" i="11"/>
  <c r="G3218" i="16"/>
  <c r="G499"/>
  <c r="G3022"/>
  <c r="G1314"/>
  <c r="G877" i="14"/>
  <c r="G1977" i="16"/>
  <c r="G355" i="11"/>
  <c r="G167" i="16"/>
  <c r="G67" i="11"/>
  <c r="G860" i="14"/>
  <c r="G414"/>
  <c r="G1714" i="16"/>
  <c r="G2825"/>
  <c r="G975"/>
  <c r="G585"/>
  <c r="G735" i="14"/>
  <c r="G200"/>
  <c r="G437" i="16"/>
  <c r="G1509"/>
  <c r="G375" i="14"/>
  <c r="G505"/>
  <c r="G1671" i="16"/>
  <c r="G450" i="14"/>
  <c r="G2966" i="16"/>
  <c r="G266"/>
  <c r="G1120"/>
  <c r="G2798"/>
  <c r="G142"/>
  <c r="G485" i="11"/>
  <c r="G941" i="16"/>
  <c r="G279" i="11"/>
  <c r="G2777" i="16"/>
  <c r="G512" i="14"/>
  <c r="G902" i="16"/>
  <c r="G93" i="14"/>
  <c r="G278"/>
  <c r="G3062" i="16"/>
  <c r="G272" i="11"/>
  <c r="G1637" i="16"/>
  <c r="G1812"/>
  <c r="G2105"/>
  <c r="G267" i="11"/>
  <c r="G132" i="14"/>
  <c r="G345" i="16"/>
  <c r="G535"/>
  <c r="G321" i="11"/>
  <c r="G879" i="16"/>
  <c r="G2833"/>
  <c r="G2574"/>
  <c r="G517"/>
  <c r="G442" i="11"/>
  <c r="G10"/>
  <c r="G288" i="16"/>
  <c r="G383"/>
  <c r="G1893"/>
  <c r="G552" i="14"/>
  <c r="G2165" i="16"/>
  <c r="G225" i="14"/>
  <c r="G1060" i="16"/>
  <c r="G376"/>
  <c r="G694" i="14"/>
  <c r="G1179" i="16"/>
  <c r="G724"/>
  <c r="G504" i="14"/>
  <c r="G319" i="11"/>
  <c r="G304" i="14"/>
  <c r="G633" i="16"/>
  <c r="G318" i="11"/>
  <c r="G1527" i="16"/>
  <c r="G35" i="14"/>
  <c r="G1896" i="16"/>
  <c r="G1778"/>
  <c r="G2880"/>
  <c r="G675" i="14"/>
  <c r="G329"/>
  <c r="G1721" i="16"/>
  <c r="G392" i="14"/>
  <c r="G1801" i="16"/>
  <c r="G2622"/>
  <c r="G14" i="11"/>
  <c r="G2898" i="16"/>
  <c r="G207" i="11"/>
  <c r="G342" i="14"/>
  <c r="G795"/>
  <c r="G54" i="11"/>
  <c r="G415"/>
  <c r="G1738" i="16"/>
  <c r="G731"/>
  <c r="G2171"/>
  <c r="G813"/>
  <c r="G148"/>
  <c r="G160" i="14"/>
  <c r="G1079" i="16"/>
  <c r="G2210"/>
  <c r="G249" i="11"/>
  <c r="G120" i="16"/>
  <c r="G1586"/>
  <c r="G74" i="14"/>
  <c r="G1197" i="16"/>
  <c r="G1658"/>
  <c r="G68" i="14"/>
  <c r="G565"/>
  <c r="G950" i="16"/>
  <c r="G1745"/>
  <c r="G113" i="14"/>
  <c r="G541" i="11"/>
  <c r="G1913" i="16"/>
  <c r="G368" i="11"/>
  <c r="G2965" i="16"/>
  <c r="G1267"/>
  <c r="G1771"/>
  <c r="G2743"/>
  <c r="G1205"/>
  <c r="G2889"/>
  <c r="G3170"/>
  <c r="G600" i="14"/>
  <c r="G360"/>
  <c r="G265" i="16"/>
  <c r="G868" i="14"/>
  <c r="G2002" i="16"/>
  <c r="G784" i="14"/>
  <c r="G12" i="16"/>
  <c r="G2508"/>
  <c r="G61" i="14"/>
  <c r="G482"/>
  <c r="G596" i="16"/>
  <c r="G101" i="11"/>
  <c r="G118" i="14"/>
  <c r="G1085" i="16"/>
  <c r="G1931"/>
  <c r="G2393"/>
  <c r="G1782"/>
  <c r="G222"/>
  <c r="G1493"/>
  <c r="G2312"/>
  <c r="G555"/>
  <c r="G863" i="14"/>
  <c r="G3160" i="16"/>
  <c r="G106" i="11"/>
  <c r="G1190" i="16"/>
  <c r="G437" i="14"/>
  <c r="G2911" i="16"/>
  <c r="G108" i="11"/>
  <c r="G988" i="16"/>
  <c r="G2283"/>
  <c r="G1218"/>
  <c r="G774"/>
  <c r="G1146"/>
  <c r="G2086"/>
  <c r="G115"/>
  <c r="G30"/>
  <c r="G263"/>
  <c r="G1610"/>
  <c r="G1906"/>
  <c r="G829"/>
  <c r="G846" i="14"/>
  <c r="G1596" i="16"/>
  <c r="G592" i="14"/>
  <c r="G2257" i="16"/>
  <c r="G122"/>
  <c r="G2783"/>
  <c r="G1050"/>
  <c r="G341"/>
  <c r="G3213"/>
  <c r="G2905"/>
  <c r="G1894"/>
  <c r="G519" i="14"/>
  <c r="G453" i="16"/>
  <c r="G105"/>
  <c r="G2081"/>
  <c r="G1458"/>
  <c r="G2064"/>
  <c r="G3167"/>
  <c r="G8"/>
  <c r="G943"/>
  <c r="G298" i="14"/>
  <c r="G1269" i="16"/>
  <c r="G1766"/>
  <c r="G393" i="14"/>
  <c r="G539" i="16"/>
  <c r="G2558"/>
  <c r="G258" i="11"/>
  <c r="G1188" i="16"/>
  <c r="G316"/>
  <c r="G62" i="14"/>
  <c r="G1155" i="16"/>
  <c r="G91"/>
  <c r="G402" i="14"/>
  <c r="G57" i="16"/>
  <c r="G2873"/>
  <c r="G167" i="11"/>
  <c r="G47"/>
  <c r="G472" i="14"/>
  <c r="G343" i="11"/>
  <c r="G2780" i="16"/>
  <c r="G761" i="14"/>
  <c r="G1010" i="16"/>
  <c r="G428" i="14"/>
  <c r="G189"/>
  <c r="G1622" i="16"/>
  <c r="G682"/>
  <c r="G849" i="14"/>
  <c r="G3009" i="16"/>
  <c r="G2065"/>
  <c r="G471"/>
  <c r="G1136"/>
  <c r="G484" i="14"/>
  <c r="G111"/>
  <c r="G648" i="16"/>
  <c r="G578"/>
  <c r="G254" i="14"/>
  <c r="G1786" i="16"/>
  <c r="G2226"/>
  <c r="G3279"/>
  <c r="G1432"/>
  <c r="G905"/>
  <c r="G1295"/>
  <c r="G459"/>
  <c r="G650" i="14"/>
  <c r="G501" i="16"/>
  <c r="G1975"/>
  <c r="G1333"/>
  <c r="G202" i="14"/>
  <c r="G416" i="11"/>
  <c r="G940" i="16"/>
  <c r="G1223"/>
  <c r="G1674"/>
  <c r="G234" i="11"/>
  <c r="G7"/>
  <c r="G41" i="16"/>
  <c r="G977"/>
  <c r="G127" i="14"/>
  <c r="G99" i="11"/>
  <c r="G382" i="16"/>
  <c r="G2183"/>
  <c r="G998"/>
  <c r="G403" i="11"/>
  <c r="G771" i="16"/>
  <c r="G1219"/>
  <c r="G190" i="14"/>
  <c r="G2242" i="16"/>
  <c r="G716"/>
  <c r="G397" i="14"/>
  <c r="G1579" i="16"/>
  <c r="G2617"/>
  <c r="G255" i="11"/>
  <c r="G486" i="16"/>
  <c r="G1200"/>
  <c r="G310" i="11"/>
  <c r="G211" i="14"/>
  <c r="G176" i="11"/>
  <c r="G312"/>
  <c r="G291" i="16"/>
  <c r="G534" i="11"/>
  <c r="G630" i="16"/>
  <c r="G2245"/>
  <c r="G152" i="14"/>
  <c r="G909" i="16"/>
  <c r="G179"/>
  <c r="G391"/>
  <c r="G498"/>
  <c r="G3212"/>
  <c r="G495"/>
  <c r="G484"/>
  <c r="G173" i="11"/>
  <c r="G17" i="14"/>
  <c r="G323"/>
  <c r="G341" i="11"/>
  <c r="G703" i="16"/>
  <c r="G2803"/>
  <c r="G452"/>
  <c r="G1208"/>
  <c r="G1739"/>
  <c r="G1636"/>
  <c r="G1573"/>
  <c r="G797" i="14"/>
  <c r="G309" i="11"/>
  <c r="G2166" i="16"/>
  <c r="G487"/>
  <c r="G982"/>
  <c r="G1325"/>
  <c r="G211"/>
  <c r="G324"/>
  <c r="G2917"/>
  <c r="G663"/>
  <c r="G334" i="11"/>
  <c r="G243" i="14"/>
  <c r="G1543" i="16"/>
  <c r="G575"/>
  <c r="G26" i="14"/>
  <c r="G465" i="16"/>
  <c r="G34" i="11"/>
  <c r="G134" i="16"/>
  <c r="G52" i="11"/>
  <c r="G2943" i="16"/>
  <c r="G145" i="14"/>
  <c r="G2837" i="16"/>
  <c r="G170" i="11"/>
  <c r="G344"/>
  <c r="G27" i="14"/>
  <c r="G132" i="16"/>
  <c r="G776"/>
  <c r="G4" i="11"/>
  <c r="G766" i="14"/>
  <c r="G880"/>
  <c r="G221" i="11"/>
  <c r="G1237" i="16"/>
  <c r="G2197"/>
  <c r="G308" i="14"/>
  <c r="G1163" i="16"/>
  <c r="G161" i="11"/>
  <c r="G1799" i="16"/>
  <c r="G1170"/>
  <c r="G1513"/>
  <c r="G1032"/>
  <c r="G177"/>
  <c r="G521"/>
  <c r="G306"/>
  <c r="G427" i="11"/>
  <c r="G320" i="16"/>
  <c r="G65" i="11"/>
  <c r="G287" i="14"/>
  <c r="G1304" i="16"/>
  <c r="G864" i="14"/>
  <c r="G2814" i="16"/>
  <c r="G722" i="14"/>
  <c r="G487"/>
  <c r="G1998" i="16"/>
  <c r="G547" i="11"/>
  <c r="G615" i="16"/>
  <c r="G1448"/>
  <c r="G1534"/>
  <c r="G2282"/>
  <c r="G942"/>
  <c r="G2677"/>
  <c r="G300"/>
  <c r="G1098"/>
  <c r="G319"/>
  <c r="G526"/>
  <c r="G1617"/>
  <c r="G1317"/>
  <c r="G440" i="11"/>
  <c r="G2153" i="16"/>
  <c r="G144"/>
  <c r="G1054"/>
  <c r="G2058"/>
  <c r="G3176"/>
  <c r="G251"/>
  <c r="G268" i="14"/>
  <c r="G31" i="11"/>
  <c r="G539" i="14"/>
  <c r="G514" i="16"/>
  <c r="G411"/>
  <c r="G1987"/>
  <c r="G2906"/>
  <c r="G885"/>
  <c r="G128" i="11"/>
  <c r="G186" i="16"/>
  <c r="G473"/>
  <c r="G374"/>
  <c r="G2384"/>
  <c r="G2104"/>
  <c r="G143"/>
  <c r="G2567"/>
  <c r="G1356"/>
  <c r="G314" i="14"/>
  <c r="G785"/>
  <c r="G81"/>
  <c r="G2768" i="16"/>
  <c r="G204"/>
  <c r="G1369"/>
  <c r="G2093"/>
  <c r="G697" i="14"/>
  <c r="G398"/>
  <c r="G589" i="16"/>
  <c r="G582" i="14"/>
  <c r="G82" i="11"/>
  <c r="G2266" i="16"/>
  <c r="G952"/>
  <c r="G30" i="14"/>
  <c r="G996" i="16"/>
  <c r="G2050"/>
  <c r="G1898"/>
  <c r="G354"/>
  <c r="G550" i="11"/>
  <c r="G28" i="16"/>
  <c r="G292"/>
  <c r="G170" i="14"/>
  <c r="G709" i="16"/>
  <c r="G1212"/>
  <c r="G757"/>
  <c r="G1169"/>
  <c r="G908"/>
  <c r="G303" i="14"/>
  <c r="G535" i="11"/>
  <c r="G1870" i="16"/>
  <c r="G2027"/>
  <c r="G1968"/>
  <c r="G1541"/>
  <c r="G227" i="11"/>
  <c r="G412" i="14"/>
  <c r="G844"/>
  <c r="G789" i="16"/>
  <c r="G1916"/>
  <c r="G552" i="11"/>
  <c r="G1132" i="16"/>
  <c r="G2765"/>
  <c r="G477" i="11"/>
  <c r="G1960" i="16"/>
  <c r="G1034"/>
  <c r="G800"/>
  <c r="G822"/>
  <c r="G2488"/>
  <c r="G172" i="11"/>
  <c r="G883" i="14"/>
  <c r="G1248" i="16"/>
  <c r="G919"/>
  <c r="G504"/>
  <c r="G1419"/>
  <c r="G446" i="11"/>
  <c r="G69" i="14"/>
  <c r="G2422" i="16"/>
  <c r="G11" i="11"/>
  <c r="G874" i="16"/>
  <c r="G1634"/>
  <c r="G662" i="14"/>
  <c r="G586" i="16"/>
  <c r="G871"/>
  <c r="G199" i="11"/>
  <c r="G210" i="14"/>
  <c r="G207"/>
  <c r="G1256" i="16"/>
  <c r="G866" i="14"/>
  <c r="G1022" i="16"/>
  <c r="G591" i="14"/>
  <c r="G416"/>
  <c r="G530" i="16"/>
  <c r="G837"/>
  <c r="G1318"/>
  <c r="G492" i="14"/>
  <c r="G496" i="16"/>
  <c r="G783" i="14"/>
  <c r="G834" i="16"/>
  <c r="G44"/>
  <c r="G3119"/>
  <c r="G265" i="11"/>
  <c r="G918" i="16"/>
  <c r="G20" i="11"/>
  <c r="G2527" i="16"/>
  <c r="G458"/>
  <c r="G817" i="14"/>
  <c r="G670"/>
  <c r="G176"/>
  <c r="G3132" i="16"/>
  <c r="G216"/>
  <c r="G696" i="14"/>
  <c r="G867"/>
  <c r="G593"/>
  <c r="G1183" i="16"/>
  <c r="G1958"/>
  <c r="G399"/>
  <c r="G632"/>
  <c r="G3177"/>
  <c r="G1770"/>
  <c r="G110" i="11"/>
  <c r="G669" i="14"/>
  <c r="G1031" i="16"/>
  <c r="G384" i="14"/>
  <c r="G152" i="11"/>
  <c r="G687" i="16"/>
  <c r="G826" i="14"/>
  <c r="G42"/>
  <c r="G3188" i="16"/>
  <c r="G37"/>
  <c r="G1996"/>
  <c r="G429" i="11"/>
  <c r="G1184" i="16"/>
  <c r="G3149"/>
  <c r="G576"/>
  <c r="G1149"/>
  <c r="G295"/>
  <c r="G314"/>
  <c r="G312"/>
  <c r="G1089"/>
  <c r="G2222"/>
  <c r="G1787"/>
  <c r="G2450"/>
  <c r="G1116"/>
  <c r="G527" i="11"/>
  <c r="G1250" i="16"/>
  <c r="G395" i="11"/>
  <c r="G1689" i="16"/>
  <c r="G2649"/>
  <c r="G300" i="11"/>
  <c r="G2398" i="16"/>
  <c r="G1971"/>
  <c r="G438" i="14"/>
  <c r="G305" i="11"/>
  <c r="G2740" i="16"/>
  <c r="G160"/>
  <c r="G2987"/>
  <c r="G1836"/>
  <c r="G237"/>
  <c r="G2122"/>
  <c r="G565"/>
  <c r="G2491"/>
  <c r="G212" i="14"/>
  <c r="G385"/>
  <c r="G865" i="16"/>
  <c r="G1687"/>
  <c r="G425" i="11"/>
  <c r="G364" i="14"/>
  <c r="G377" i="11"/>
  <c r="G1013" i="16"/>
  <c r="G514" i="11"/>
  <c r="G820" i="16"/>
  <c r="G1182"/>
  <c r="G315" i="14"/>
  <c r="G24" i="11"/>
  <c r="G185" i="16"/>
  <c r="G2802"/>
  <c r="G526" i="11"/>
  <c r="G393"/>
  <c r="G494"/>
  <c r="G1646" i="16"/>
  <c r="G107" i="14"/>
  <c r="G841" i="16"/>
  <c r="G614" i="14"/>
  <c r="G1577" i="16"/>
  <c r="G195"/>
  <c r="G193" i="14"/>
  <c r="G527" i="16"/>
  <c r="G587"/>
  <c r="G654"/>
  <c r="G886" i="14"/>
  <c r="G1706" i="16"/>
  <c r="G1582"/>
  <c r="G260"/>
  <c r="G2843"/>
  <c r="G394" i="14"/>
  <c r="G401"/>
  <c r="G330"/>
  <c r="G275" i="11"/>
  <c r="G1150" i="16"/>
  <c r="G164" i="11"/>
  <c r="G317"/>
  <c r="G3"/>
  <c r="G50"/>
  <c r="G821" i="14"/>
  <c r="G756"/>
  <c r="G686"/>
  <c r="G1455" i="16"/>
  <c r="G76"/>
  <c r="G2145"/>
  <c r="G1397"/>
  <c r="G1354"/>
  <c r="G452" i="14"/>
  <c r="G444"/>
  <c r="G723"/>
  <c r="G1486" i="16"/>
  <c r="G352" i="11"/>
  <c r="G280"/>
  <c r="G2523" i="16"/>
  <c r="G471" i="11"/>
  <c r="G614" i="16"/>
  <c r="G532"/>
  <c r="G2156"/>
  <c r="G2225"/>
  <c r="G1900"/>
  <c r="G681"/>
  <c r="G2998"/>
  <c r="G353" i="14"/>
  <c r="G2939" i="16"/>
  <c r="G7"/>
  <c r="G1860"/>
  <c r="G270"/>
  <c r="G173" i="14"/>
  <c r="G2177" i="16"/>
  <c r="G969"/>
  <c r="G177" i="14"/>
  <c r="G345" i="11"/>
  <c r="G553" i="16"/>
  <c r="G736"/>
  <c r="G21" i="11"/>
  <c r="G512"/>
  <c r="G371"/>
  <c r="G954" i="16"/>
  <c r="G1790"/>
  <c r="G513" i="11"/>
  <c r="G253" i="14"/>
  <c r="G3018" i="16"/>
  <c r="G2247"/>
  <c r="G810" i="14"/>
  <c r="G2366" i="16"/>
  <c r="G1083"/>
  <c r="G474"/>
  <c r="G666" i="14"/>
  <c r="G392" i="16"/>
  <c r="G899"/>
  <c r="G1305"/>
  <c r="G587" i="14"/>
  <c r="G2652" i="16"/>
  <c r="G986"/>
  <c r="G1863"/>
  <c r="G394" i="11"/>
  <c r="G2097" i="16"/>
  <c r="G1849"/>
  <c r="G1626"/>
  <c r="G2623"/>
  <c r="G2178"/>
  <c r="G336" i="14"/>
  <c r="G295" i="11"/>
  <c r="G1710" i="16"/>
  <c r="G372" i="11"/>
  <c r="G316"/>
  <c r="G474" i="14"/>
  <c r="G34"/>
  <c r="G1292" i="16"/>
  <c r="G1754"/>
  <c r="G381"/>
  <c r="G169" i="14"/>
  <c r="G2737" i="16"/>
  <c r="G522" i="14"/>
  <c r="G2549" i="16"/>
  <c r="G526" i="15" l="1"/>
  <c r="G173"/>
  <c r="G38"/>
  <c r="G478"/>
  <c r="G321" i="13"/>
  <c r="G377"/>
  <c r="G300"/>
  <c r="G340" i="15"/>
  <c r="G399" i="13"/>
  <c r="G591" i="15"/>
  <c r="G670"/>
  <c r="G814"/>
  <c r="G257"/>
  <c r="G518" i="13"/>
  <c r="G376"/>
  <c r="G517"/>
  <c r="G25"/>
  <c r="G350"/>
  <c r="G181" i="15"/>
  <c r="G177"/>
  <c r="G357"/>
  <c r="G476" i="13"/>
  <c r="G285"/>
  <c r="G357"/>
  <c r="G727" i="15"/>
  <c r="G448"/>
  <c r="G456"/>
  <c r="G690"/>
  <c r="G760"/>
  <c r="G825"/>
  <c r="G54" i="13"/>
  <c r="G7"/>
  <c r="G322"/>
  <c r="G168"/>
  <c r="G280"/>
  <c r="G334" i="15"/>
  <c r="G405"/>
  <c r="G398"/>
  <c r="G890"/>
  <c r="G197"/>
  <c r="G618"/>
  <c r="G111"/>
  <c r="G499" i="13"/>
  <c r="G398"/>
  <c r="G531"/>
  <c r="G28"/>
  <c r="G319" i="15"/>
  <c r="G519" i="13"/>
  <c r="G382"/>
  <c r="G368" i="15"/>
  <c r="G430" i="13"/>
  <c r="G389" i="15"/>
  <c r="G216"/>
  <c r="G310" i="13"/>
  <c r="G442" i="15"/>
  <c r="G305" i="13"/>
  <c r="G400"/>
  <c r="G532"/>
  <c r="G434"/>
  <c r="G46" i="15"/>
  <c r="G830"/>
  <c r="G156" i="13"/>
  <c r="G388" i="15"/>
  <c r="G673"/>
  <c r="G114" i="13"/>
  <c r="G597" i="15"/>
  <c r="G871"/>
  <c r="G700"/>
  <c r="G180"/>
  <c r="G674"/>
  <c r="G821"/>
  <c r="G24" i="13"/>
  <c r="G270"/>
  <c r="G787" i="15"/>
  <c r="G496"/>
  <c r="G420"/>
  <c r="G595"/>
  <c r="G870"/>
  <c r="G211"/>
  <c r="G214"/>
  <c r="G203" i="13"/>
  <c r="G666" i="15"/>
  <c r="G15" i="13"/>
  <c r="G73" i="15"/>
  <c r="G451" i="13"/>
  <c r="G887" i="15"/>
  <c r="G176" i="13"/>
  <c r="G482"/>
  <c r="G557"/>
  <c r="G848" i="15"/>
  <c r="G416"/>
  <c r="G231" i="13"/>
  <c r="G540"/>
  <c r="G307" i="15"/>
  <c r="G174"/>
  <c r="G555" i="13"/>
  <c r="G34" i="15"/>
  <c r="G86" i="13"/>
  <c r="G586" i="15"/>
  <c r="G402"/>
  <c r="G701"/>
  <c r="G85"/>
  <c r="G789"/>
  <c r="G318"/>
  <c r="G132" i="13"/>
  <c r="G543" i="15"/>
  <c r="G35" i="13"/>
  <c r="G272" i="15"/>
  <c r="G445" i="13"/>
  <c r="G552"/>
  <c r="G491" i="15"/>
  <c r="G726"/>
  <c r="G868"/>
  <c r="G291"/>
  <c r="G69" i="13"/>
  <c r="G432"/>
  <c r="G165"/>
  <c r="G312" i="15"/>
  <c r="G225" i="13"/>
  <c r="G884" i="15"/>
  <c r="G770"/>
  <c r="G8" i="13"/>
  <c r="G31" i="15"/>
  <c r="G349" i="13"/>
  <c r="G174"/>
  <c r="G149" i="15"/>
  <c r="G56" i="13"/>
  <c r="G38"/>
  <c r="G30" i="15"/>
  <c r="G247"/>
  <c r="G339" i="13"/>
  <c r="G314"/>
  <c r="G801" i="15"/>
  <c r="G346" i="13"/>
  <c r="G327" i="15"/>
  <c r="G21"/>
  <c r="G177" i="13"/>
  <c r="G156" i="15"/>
  <c r="G539" i="13"/>
  <c r="G317"/>
  <c r="G180"/>
  <c r="G215" i="15"/>
  <c r="G315" i="13"/>
  <c r="G260"/>
  <c r="G401" i="15"/>
  <c r="G194"/>
  <c r="G408" i="13"/>
  <c r="G103"/>
  <c r="G131" i="15"/>
  <c r="G11" i="13"/>
  <c r="G238"/>
  <c r="G421"/>
  <c r="G206" i="15"/>
  <c r="G654"/>
  <c r="G258"/>
  <c r="G115"/>
  <c r="G488"/>
  <c r="G853"/>
  <c r="G193"/>
  <c r="G432"/>
  <c r="G765"/>
  <c r="G348" i="13"/>
  <c r="G476" i="15"/>
  <c r="G51" i="13"/>
  <c r="G171"/>
  <c r="G406" i="15"/>
  <c r="G66"/>
  <c r="G263" i="13"/>
  <c r="G397" i="15"/>
  <c r="G302"/>
  <c r="G523"/>
  <c r="G596"/>
  <c r="G850"/>
  <c r="G112" i="13"/>
  <c r="G441" i="15"/>
  <c r="G110" i="13"/>
  <c r="G867" i="15"/>
  <c r="G122"/>
  <c r="G105" i="13"/>
  <c r="G486" i="15"/>
  <c r="G65"/>
  <c r="G788"/>
  <c r="G872"/>
  <c r="G364"/>
  <c r="G604"/>
  <c r="G373" i="13"/>
  <c r="G546"/>
  <c r="G117" i="15"/>
  <c r="G569"/>
  <c r="G72"/>
  <c r="G78"/>
  <c r="G254" i="13"/>
  <c r="G164" i="15"/>
  <c r="G420" i="13"/>
  <c r="G58"/>
  <c r="G799" i="15"/>
  <c r="G346"/>
  <c r="G211" i="13"/>
  <c r="G18"/>
  <c r="G396" i="15"/>
  <c r="G333"/>
  <c r="G679"/>
  <c r="G39"/>
  <c r="G323" i="13"/>
  <c r="G308" i="15"/>
  <c r="G324" i="13"/>
  <c r="G508" i="15"/>
  <c r="G698"/>
  <c r="G229"/>
  <c r="G556"/>
  <c r="G14" i="13"/>
  <c r="G447"/>
  <c r="G326"/>
  <c r="G136" i="15"/>
  <c r="G272" i="13"/>
  <c r="G277"/>
  <c r="G282" i="15"/>
  <c r="G97"/>
  <c r="G516"/>
  <c r="G284" i="13"/>
  <c r="G490"/>
  <c r="G454" i="15"/>
  <c r="G509"/>
  <c r="G379"/>
  <c r="G204"/>
  <c r="G739"/>
  <c r="G418"/>
  <c r="G864"/>
  <c r="G71" i="13"/>
  <c r="G360"/>
  <c r="G881" i="15"/>
  <c r="G467" i="13"/>
  <c r="G132" i="15"/>
  <c r="G449" i="13"/>
  <c r="G60"/>
  <c r="G285" i="15"/>
  <c r="G414" i="13"/>
  <c r="G152"/>
  <c r="G446" i="15"/>
  <c r="G535"/>
  <c r="G481"/>
  <c r="G335"/>
  <c r="G544" i="13"/>
  <c r="G111"/>
  <c r="G414" i="15"/>
  <c r="G83"/>
  <c r="G628"/>
  <c r="G163"/>
  <c r="G542" i="13"/>
  <c r="G198"/>
  <c r="G71" i="15"/>
  <c r="G52"/>
  <c r="G785"/>
  <c r="G290" i="13"/>
  <c r="G622" i="15"/>
  <c r="G516" i="13"/>
  <c r="G573" i="15"/>
  <c r="G419"/>
  <c r="G6" i="13"/>
  <c r="G490" i="15"/>
  <c r="G113" i="13"/>
  <c r="G138"/>
  <c r="G345"/>
  <c r="G475" i="15"/>
  <c r="G212" i="13"/>
  <c r="G19"/>
  <c r="G23"/>
  <c r="G464" i="15"/>
  <c r="G583"/>
  <c r="G77" i="13"/>
  <c r="G400" i="15"/>
  <c r="G424"/>
  <c r="G529" i="13"/>
  <c r="G7" i="15"/>
  <c r="G79" i="13"/>
  <c r="G742" i="15"/>
  <c r="G47" i="13"/>
  <c r="G295"/>
  <c r="G17" i="15"/>
  <c r="G364" i="13"/>
  <c r="G859" i="15"/>
  <c r="G330" i="13"/>
  <c r="G161" i="15"/>
  <c r="G566"/>
  <c r="G124" i="13"/>
  <c r="G222"/>
  <c r="G732" i="15"/>
  <c r="G16" i="13"/>
  <c r="G281" i="15"/>
  <c r="G635"/>
  <c r="G750"/>
  <c r="G342"/>
  <c r="G17" i="13"/>
  <c r="G102"/>
  <c r="G158"/>
  <c r="G148"/>
  <c r="G378" i="15"/>
  <c r="G851"/>
  <c r="G433" i="13"/>
  <c r="G303" i="15"/>
  <c r="G886"/>
  <c r="G58"/>
  <c r="G459"/>
  <c r="G306" i="13"/>
  <c r="G380"/>
  <c r="G65"/>
  <c r="G206"/>
  <c r="G406"/>
  <c r="G170"/>
  <c r="G360" i="15"/>
  <c r="G538"/>
  <c r="G556" i="13"/>
  <c r="G203" i="15"/>
  <c r="G255" i="13"/>
  <c r="G554"/>
  <c r="G435" i="15"/>
  <c r="G403"/>
  <c r="G16"/>
  <c r="G217" i="13"/>
  <c r="G669" i="15"/>
  <c r="G162"/>
  <c r="G248"/>
  <c r="G40"/>
  <c r="G571"/>
  <c r="G47"/>
  <c r="G489" i="13"/>
  <c r="G775" i="15"/>
  <c r="G839"/>
  <c r="G717"/>
  <c r="G483" i="13"/>
  <c r="G658" i="15"/>
  <c r="G415"/>
  <c r="G660"/>
  <c r="G153" i="13"/>
  <c r="G136"/>
  <c r="G501"/>
  <c r="G13"/>
  <c r="G182"/>
  <c r="G101"/>
  <c r="G759" i="15"/>
  <c r="G168"/>
  <c r="G167" i="13"/>
  <c r="G144" i="15"/>
  <c r="G13"/>
  <c r="G223" i="13"/>
  <c r="G457" i="15"/>
  <c r="G19"/>
  <c r="G393" i="13"/>
  <c r="G70"/>
  <c r="G728" i="15"/>
  <c r="G64" i="13"/>
  <c r="G199"/>
  <c r="G87"/>
  <c r="G524"/>
  <c r="G187"/>
  <c r="G221"/>
  <c r="G504"/>
  <c r="G382" i="15"/>
  <c r="G228"/>
  <c r="G415" i="13"/>
  <c r="G123"/>
  <c r="G294"/>
  <c r="G187" i="15"/>
  <c r="G438" i="13"/>
  <c r="G213" i="15"/>
  <c r="G315"/>
  <c r="G381"/>
  <c r="G469"/>
  <c r="G443"/>
  <c r="G768"/>
  <c r="G857"/>
  <c r="G878"/>
  <c r="G413" i="13"/>
  <c r="G40"/>
  <c r="G494" i="15"/>
  <c r="G231"/>
  <c r="G76"/>
  <c r="G638"/>
  <c r="G767"/>
  <c r="G683"/>
  <c r="G125" i="13"/>
  <c r="G534"/>
  <c r="G251" i="15"/>
  <c r="G500"/>
  <c r="G811"/>
  <c r="G195" i="13"/>
  <c r="G431"/>
  <c r="G26" i="15"/>
  <c r="G220" i="13"/>
  <c r="G312"/>
  <c r="G68" i="15"/>
  <c r="G865"/>
  <c r="G29" i="13"/>
  <c r="G116" i="15"/>
  <c r="G287"/>
  <c r="G318" i="13"/>
  <c r="G173"/>
  <c r="G528"/>
  <c r="G241"/>
  <c r="G642" i="15"/>
  <c r="G127"/>
  <c r="G207" i="13"/>
  <c r="G474" i="15"/>
  <c r="G873"/>
  <c r="G893"/>
  <c r="G142" i="13"/>
  <c r="G278" i="15"/>
  <c r="G836"/>
  <c r="G519"/>
  <c r="G753"/>
  <c r="G429" i="13"/>
  <c r="G735" i="15"/>
  <c r="G647"/>
  <c r="G232" i="13"/>
  <c r="G72"/>
  <c r="G226" i="15"/>
  <c r="G210"/>
  <c r="G475" i="13"/>
  <c r="G95"/>
  <c r="G403"/>
  <c r="G283" i="15"/>
  <c r="G626"/>
  <c r="G653"/>
  <c r="G235" i="13"/>
  <c r="G901" i="15"/>
  <c r="G253"/>
  <c r="G233"/>
  <c r="G5"/>
  <c r="G157"/>
  <c r="G121" i="13"/>
  <c r="G162"/>
  <c r="G352"/>
  <c r="G477"/>
  <c r="G192" i="15"/>
  <c r="G279" i="13"/>
  <c r="G423" i="15"/>
  <c r="G862"/>
  <c r="G236" i="13"/>
  <c r="G695" i="15"/>
  <c r="G84"/>
  <c r="G108"/>
  <c r="G104" i="13"/>
  <c r="G298"/>
  <c r="G314" i="15"/>
  <c r="G154"/>
  <c r="G278" i="13"/>
  <c r="G520"/>
  <c r="G600" i="15"/>
  <c r="G574"/>
  <c r="G328"/>
  <c r="G650"/>
  <c r="G328" i="13"/>
  <c r="G491"/>
  <c r="G504" i="15"/>
  <c r="G472"/>
  <c r="G80"/>
  <c r="G394" i="13"/>
  <c r="G733" i="15"/>
  <c r="G181" i="13"/>
  <c r="G863" i="15"/>
  <c r="G497"/>
  <c r="G218" i="13"/>
  <c r="G256" i="15"/>
  <c r="G720"/>
  <c r="G11"/>
  <c r="G28"/>
  <c r="G758"/>
  <c r="G429"/>
  <c r="G792"/>
  <c r="G131" i="13"/>
  <c r="G325"/>
  <c r="G533"/>
  <c r="G438" i="15"/>
  <c r="G492" i="13"/>
  <c r="G446"/>
  <c r="G847" i="15"/>
  <c r="G244"/>
  <c r="G83" i="13"/>
  <c r="G387"/>
  <c r="G305" i="15"/>
  <c r="G352"/>
  <c r="G615"/>
  <c r="G259"/>
  <c r="G889"/>
  <c r="G36" i="13"/>
  <c r="G769" i="15"/>
  <c r="G791"/>
  <c r="G81"/>
  <c r="G310"/>
  <c r="G129" i="13"/>
  <c r="G208" i="15"/>
  <c r="G302" i="13"/>
  <c r="G522" i="15"/>
  <c r="G37"/>
  <c r="G135"/>
  <c r="G248" i="13"/>
  <c r="G267"/>
  <c r="G366" i="15"/>
  <c r="G505"/>
  <c r="G87"/>
  <c r="G75"/>
  <c r="G828"/>
  <c r="G563"/>
  <c r="G299" i="13"/>
  <c r="G142" i="15"/>
  <c r="G537"/>
  <c r="G827"/>
  <c r="G564"/>
  <c r="G101"/>
  <c r="G691"/>
  <c r="G472" i="13"/>
  <c r="G59"/>
  <c r="G80"/>
  <c r="G594" i="15"/>
  <c r="G570"/>
  <c r="G427"/>
  <c r="G256" i="13"/>
  <c r="G549" i="15"/>
  <c r="G127" i="13"/>
  <c r="G395" i="15"/>
  <c r="G287" i="13"/>
  <c r="G237"/>
  <c r="G725" i="15"/>
  <c r="G316"/>
  <c r="G64"/>
  <c r="G157" i="13"/>
  <c r="G394" i="15"/>
  <c r="G511" i="13"/>
  <c r="G507" i="15"/>
  <c r="G714"/>
  <c r="G532"/>
  <c r="G510"/>
  <c r="G440"/>
  <c r="G854"/>
  <c r="G464" i="13"/>
  <c r="G329"/>
  <c r="G835" i="15"/>
  <c r="G303" i="13"/>
  <c r="G730" i="15"/>
  <c r="G333" i="13"/>
  <c r="G803" i="15"/>
  <c r="G676"/>
  <c r="G32" i="13"/>
  <c r="G433" i="15"/>
  <c r="G510" i="13"/>
  <c r="G506" i="15"/>
  <c r="G120" i="13"/>
  <c r="G904" i="15"/>
  <c r="G612"/>
  <c r="G351"/>
  <c r="G347" i="13"/>
  <c r="G458"/>
  <c r="G418"/>
  <c r="G166"/>
  <c r="G286" i="15"/>
  <c r="G118"/>
  <c r="G158"/>
  <c r="G526" i="13"/>
  <c r="G178"/>
  <c r="G470" i="15"/>
  <c r="G247" i="13"/>
  <c r="G435"/>
  <c r="G201" i="15"/>
  <c r="G89" i="13"/>
  <c r="G580" i="15"/>
  <c r="G277"/>
  <c r="G578"/>
  <c r="G296" i="13"/>
  <c r="G345" i="15"/>
  <c r="G222"/>
  <c r="G304" i="13"/>
  <c r="G551"/>
  <c r="G540" i="15"/>
  <c r="G598"/>
  <c r="G59"/>
  <c r="G358" i="13"/>
  <c r="G602" i="15"/>
  <c r="G752"/>
  <c r="G207"/>
  <c r="G107" i="13"/>
  <c r="G246" i="15"/>
  <c r="G78" i="13"/>
  <c r="G230" i="15"/>
  <c r="G588"/>
  <c r="G781"/>
  <c r="G258" i="13"/>
  <c r="G307"/>
  <c r="G826" i="15"/>
  <c r="G8"/>
  <c r="G232"/>
  <c r="G253" i="13"/>
  <c r="G152" i="15"/>
  <c r="G756"/>
  <c r="G790"/>
  <c r="G798"/>
  <c r="G407" i="13"/>
  <c r="G56" i="15"/>
  <c r="G436" i="13"/>
  <c r="G130" i="15"/>
  <c r="G54"/>
  <c r="G147" i="13"/>
  <c r="G190"/>
  <c r="G81"/>
  <c r="G514" i="15"/>
  <c r="G93"/>
  <c r="G764"/>
  <c r="G379" i="13"/>
  <c r="G397"/>
  <c r="G99" i="15"/>
  <c r="G462"/>
  <c r="G164" i="13"/>
  <c r="G372"/>
  <c r="G138" i="15"/>
  <c r="G419" i="13"/>
  <c r="G883" i="15"/>
  <c r="G874"/>
  <c r="G389" i="13"/>
  <c r="G852" i="15"/>
  <c r="G559"/>
  <c r="B5" i="10"/>
  <c r="D4" i="7"/>
  <c r="B5" i="9"/>
  <c r="C4" i="6"/>
  <c r="B5" i="18"/>
  <c r="C4" i="8"/>
  <c r="B5" i="19"/>
  <c r="G461" i="15"/>
  <c r="G89"/>
  <c r="G9" i="13"/>
  <c r="G545"/>
  <c r="G665" i="15"/>
  <c r="G678"/>
  <c r="G820"/>
  <c r="G316" i="13"/>
  <c r="G330" i="15"/>
  <c r="G492"/>
  <c r="G229" i="13"/>
  <c r="G186" i="15"/>
  <c r="G722"/>
  <c r="G455" i="13"/>
  <c r="G68"/>
  <c r="G276"/>
  <c r="G541"/>
  <c r="G336" i="15"/>
  <c r="G773"/>
  <c r="G183" i="13"/>
  <c r="G524" i="15"/>
  <c r="G155" i="13"/>
  <c r="G140"/>
  <c r="G220" i="15"/>
  <c r="G276"/>
  <c r="G140"/>
  <c r="G648"/>
  <c r="G125"/>
  <c r="G327" i="13"/>
  <c r="G685" i="15"/>
  <c r="G119"/>
  <c r="G286" i="13"/>
  <c r="G331"/>
  <c r="G405"/>
  <c r="G410"/>
  <c r="G371"/>
  <c r="G31"/>
  <c r="G366"/>
  <c r="G46"/>
  <c r="G391"/>
  <c r="G460"/>
  <c r="G494"/>
  <c r="G508"/>
  <c r="G88" i="15"/>
  <c r="G262" i="13"/>
  <c r="G780" i="15"/>
  <c r="G234" i="13"/>
  <c r="G82"/>
  <c r="G749" i="15"/>
  <c r="G537" i="13"/>
  <c r="G748" i="15"/>
  <c r="G530" i="13"/>
  <c r="G477" i="15"/>
  <c r="G880"/>
  <c r="G458"/>
  <c r="G471"/>
  <c r="G185"/>
  <c r="G777"/>
  <c r="G776"/>
  <c r="G702"/>
  <c r="G288" i="13"/>
  <c r="G802" i="15"/>
  <c r="G444" i="13"/>
  <c r="G227" i="15"/>
  <c r="G210" i="13"/>
  <c r="G640" i="15"/>
  <c r="G576"/>
  <c r="G740"/>
  <c r="G338" i="13"/>
  <c r="G269" i="15"/>
  <c r="G169" i="13"/>
  <c r="G48" i="15"/>
  <c r="G453" i="13"/>
  <c r="G664" i="15"/>
  <c r="G219" i="13"/>
  <c r="G62" i="15"/>
  <c r="G525"/>
  <c r="G892"/>
  <c r="G35"/>
  <c r="G879"/>
  <c r="G891"/>
  <c r="G832"/>
  <c r="G191"/>
  <c r="G507" i="13"/>
  <c r="G96" i="15"/>
  <c r="G521" i="13"/>
  <c r="G53" i="15"/>
  <c r="G377"/>
  <c r="G808"/>
  <c r="G538" i="13"/>
  <c r="G804" i="15"/>
  <c r="G61" i="13"/>
  <c r="G325" i="15"/>
  <c r="G452" i="13"/>
  <c r="G279" i="15"/>
  <c r="G67" i="13"/>
  <c r="G243"/>
  <c r="G897" i="15"/>
  <c r="G116" i="13"/>
  <c r="G115"/>
  <c r="G179" i="15"/>
  <c r="G404" i="13"/>
  <c r="G200"/>
  <c r="G112" i="15"/>
  <c r="G5" i="13"/>
  <c r="G450" i="15"/>
  <c r="G209"/>
  <c r="G463"/>
  <c r="G274" i="13"/>
  <c r="G61" i="15"/>
  <c r="G539"/>
  <c r="G271" i="13"/>
  <c r="G311" i="15"/>
  <c r="G694"/>
  <c r="G217"/>
  <c r="G311" i="13"/>
  <c r="G129" i="15"/>
  <c r="G736"/>
  <c r="G560"/>
  <c r="G388" i="13"/>
  <c r="G96"/>
  <c r="G461"/>
  <c r="G525"/>
  <c r="G350" i="15"/>
  <c r="G869"/>
  <c r="G609"/>
  <c r="G94" i="13"/>
  <c r="G585" i="15"/>
  <c r="G481" i="13"/>
  <c r="G205"/>
  <c r="G275"/>
  <c r="G161"/>
  <c r="G866" i="15"/>
  <c r="G527" i="13"/>
  <c r="G99"/>
  <c r="G144"/>
  <c r="G495"/>
  <c r="G479" i="15"/>
  <c r="G709"/>
  <c r="G306"/>
  <c r="G226" i="13"/>
  <c r="G422" i="15"/>
  <c r="G386" i="13"/>
  <c r="G568" i="15"/>
  <c r="G143"/>
  <c r="G358"/>
  <c r="G27"/>
  <c r="G275"/>
  <c r="G473"/>
  <c r="G437" i="13"/>
  <c r="G43" i="15"/>
  <c r="G270"/>
  <c r="G421"/>
  <c r="G202"/>
  <c r="G630"/>
  <c r="G182"/>
  <c r="G547"/>
  <c r="G147"/>
  <c r="G320" i="13"/>
  <c r="G620" i="15"/>
  <c r="G309" i="13"/>
  <c r="G175"/>
  <c r="G395"/>
  <c r="G201"/>
  <c r="G108"/>
  <c r="G118"/>
  <c r="G528" i="15"/>
  <c r="G426" i="13"/>
  <c r="G205" i="15"/>
  <c r="G257" i="13"/>
  <c r="G359"/>
  <c r="G402"/>
  <c r="G606" i="15"/>
  <c r="G128" i="13"/>
  <c r="G363"/>
  <c r="G341"/>
  <c r="G74" i="15"/>
  <c r="G367" i="13"/>
  <c r="G289" i="15"/>
  <c r="G677"/>
  <c r="G183"/>
  <c r="G261"/>
  <c r="G744"/>
  <c r="G342" i="13"/>
  <c r="G845" i="15"/>
  <c r="G57"/>
  <c r="G708"/>
  <c r="G273"/>
  <c r="G135" i="13"/>
  <c r="G565" i="15"/>
  <c r="G185" i="13"/>
  <c r="G487" i="15"/>
  <c r="G322"/>
  <c r="G133" i="13"/>
  <c r="G103" i="15"/>
  <c r="G79"/>
  <c r="G148"/>
  <c r="G437"/>
  <c r="G159" i="13"/>
  <c r="G448"/>
  <c r="G151"/>
  <c r="G692" i="15"/>
  <c r="G450" i="13"/>
  <c r="G294" i="15"/>
  <c r="G15"/>
  <c r="G746"/>
  <c r="G240"/>
  <c r="G754"/>
  <c r="G159"/>
  <c r="G710"/>
  <c r="G837"/>
  <c r="G120"/>
  <c r="G172" i="13"/>
  <c r="G900" i="15"/>
  <c r="G189" i="13"/>
  <c r="G468" i="15"/>
  <c r="G263"/>
  <c r="G145" i="13"/>
  <c r="G355" i="15"/>
  <c r="G632"/>
  <c r="G281" i="13"/>
  <c r="G610" i="15"/>
  <c r="G337"/>
  <c r="G106" i="13"/>
  <c r="G146"/>
  <c r="G42"/>
  <c r="G238" i="15"/>
  <c r="G428"/>
  <c r="G410"/>
  <c r="G500" i="13"/>
  <c r="G662" i="15"/>
  <c r="G375" i="13"/>
  <c r="G715" i="15"/>
  <c r="G30" i="13"/>
  <c r="G478"/>
  <c r="G44" i="15"/>
  <c r="G763"/>
  <c r="G347"/>
  <c r="G378" i="13"/>
  <c r="G293"/>
  <c r="G41"/>
  <c r="G603" i="15"/>
  <c r="G498"/>
  <c r="G552"/>
  <c r="G18"/>
  <c r="G44" i="13"/>
  <c r="G816" i="15"/>
  <c r="G361"/>
  <c r="G237"/>
  <c r="G844"/>
  <c r="G641"/>
  <c r="G766"/>
  <c r="G356"/>
  <c r="G255"/>
  <c r="G12"/>
  <c r="G137" i="13"/>
  <c r="G553"/>
  <c r="G425"/>
  <c r="G214"/>
  <c r="G412"/>
  <c r="G53"/>
  <c r="G332" i="15"/>
  <c r="G548" i="13"/>
  <c r="G812" i="15"/>
  <c r="G343" i="13"/>
  <c r="G137" i="15"/>
  <c r="G60"/>
  <c r="G536"/>
  <c r="G408"/>
  <c r="G546"/>
  <c r="G384"/>
  <c r="G251" i="13"/>
  <c r="G454"/>
  <c r="G175" i="15"/>
  <c r="G668"/>
  <c r="G697"/>
  <c r="G26" i="13"/>
  <c r="G581" i="15"/>
  <c r="G888"/>
  <c r="G133"/>
  <c r="G439"/>
  <c r="G283" i="13"/>
  <c r="G321" i="15"/>
  <c r="G49" i="13"/>
  <c r="G488"/>
  <c r="G856" i="15"/>
  <c r="G449"/>
  <c r="G473" i="13"/>
  <c r="G451" i="15"/>
  <c r="G242"/>
  <c r="G266" i="13"/>
  <c r="G562" i="15"/>
  <c r="G110"/>
  <c r="G783"/>
  <c r="G297" i="13"/>
  <c r="G308"/>
  <c r="G45"/>
  <c r="G141"/>
  <c r="G617" i="15"/>
  <c r="G20" i="13"/>
  <c r="G128" i="15"/>
  <c r="G240" i="13"/>
  <c r="G344"/>
  <c r="G190" i="15"/>
  <c r="G292" i="13"/>
  <c r="G244"/>
  <c r="G762" i="15"/>
  <c r="G52" i="13"/>
  <c r="G271" i="15"/>
  <c r="G894"/>
  <c r="G639"/>
  <c r="G833"/>
  <c r="G169"/>
  <c r="G212"/>
  <c r="G834"/>
  <c r="G219"/>
  <c r="G624"/>
  <c r="G344"/>
  <c r="G188"/>
  <c r="G334" i="13"/>
  <c r="G230"/>
  <c r="G663" i="15"/>
  <c r="G242" i="13"/>
  <c r="G193"/>
  <c r="G355"/>
  <c r="G105" i="15"/>
  <c r="G498" i="13"/>
  <c r="G384"/>
  <c r="G711" i="15"/>
  <c r="G644"/>
  <c r="G301" i="13"/>
  <c r="G126"/>
  <c r="G515" i="15"/>
  <c r="G37" i="13"/>
  <c r="G503"/>
  <c r="G141" i="15"/>
  <c r="G493"/>
  <c r="G520"/>
  <c r="G370" i="13"/>
  <c r="G575" i="15"/>
  <c r="G621"/>
  <c r="G877"/>
  <c r="G245"/>
  <c r="G317"/>
  <c r="G550"/>
  <c r="G535" i="13"/>
  <c r="G686" i="15"/>
  <c r="G601"/>
  <c r="G191" i="13"/>
  <c r="G819" i="15"/>
  <c r="G331"/>
  <c r="G67"/>
  <c r="G550" i="13"/>
  <c r="G797" i="15"/>
  <c r="G221"/>
  <c r="G493" i="13"/>
  <c r="G98" i="15"/>
  <c r="G269" i="13"/>
  <c r="G495" i="15"/>
  <c r="G27" i="13"/>
  <c r="G372" i="15"/>
  <c r="G846"/>
  <c r="G696"/>
  <c r="G399"/>
  <c r="G503"/>
  <c r="G74" i="13"/>
  <c r="G194"/>
  <c r="G241" i="15"/>
  <c r="G810"/>
  <c r="G430"/>
  <c r="G471" i="13"/>
  <c r="G755" i="15"/>
  <c r="G392" i="13"/>
  <c r="G684" i="15"/>
  <c r="G249"/>
  <c r="G243"/>
  <c r="G273" i="13"/>
  <c r="G502"/>
  <c r="G109" i="15"/>
  <c r="G779"/>
  <c r="G441" i="13"/>
  <c r="G383"/>
  <c r="G667" i="15"/>
  <c r="G614"/>
  <c r="G896"/>
  <c r="G544"/>
  <c r="G188" i="13"/>
  <c r="G284" i="15"/>
  <c r="G436"/>
  <c r="G288"/>
  <c r="G786"/>
  <c r="G417" i="13"/>
  <c r="G145" i="15"/>
  <c r="G623"/>
  <c r="G33" i="13"/>
  <c r="G348" i="15"/>
  <c r="G309"/>
  <c r="G619"/>
  <c r="G643"/>
  <c r="G459" i="13"/>
  <c r="G496"/>
  <c r="G259"/>
  <c r="G36" i="15"/>
  <c r="G100"/>
  <c r="G385" i="13"/>
  <c r="G113" i="15"/>
  <c r="G84" i="13"/>
  <c r="G139" i="15"/>
  <c r="G501"/>
  <c r="G249" i="13"/>
  <c r="G171" i="15"/>
  <c r="G381" i="13"/>
  <c r="G646" i="15"/>
  <c r="G407"/>
  <c r="G536" i="13"/>
  <c r="G199" i="15"/>
  <c r="G815"/>
  <c r="G134"/>
  <c r="G824"/>
  <c r="G24"/>
  <c r="G409" i="13"/>
  <c r="G822" i="15"/>
  <c r="G170"/>
  <c r="G340" i="13"/>
  <c r="G150" i="15"/>
  <c r="G440" i="13"/>
  <c r="G34"/>
  <c r="G380" i="15"/>
  <c r="G774"/>
  <c r="G608"/>
  <c r="G572"/>
  <c r="G90"/>
  <c r="G291" i="13"/>
  <c r="G351"/>
  <c r="G548" i="15"/>
  <c r="G625"/>
  <c r="G196" i="13"/>
  <c r="G719" i="15"/>
  <c r="G215" i="13"/>
  <c r="G369"/>
  <c r="G260" i="15"/>
  <c r="G297"/>
  <c r="G645"/>
  <c r="G661"/>
  <c r="G100" i="13"/>
  <c r="G155" i="15"/>
  <c r="G512"/>
  <c r="G320"/>
  <c r="G737"/>
  <c r="G480"/>
  <c r="G50"/>
  <c r="G838"/>
  <c r="G119" i="13"/>
  <c r="G95" i="15"/>
  <c r="G599"/>
  <c r="G51"/>
  <c r="G542"/>
  <c r="G23"/>
  <c r="G555"/>
  <c r="G343"/>
  <c r="G293"/>
  <c r="G130" i="13"/>
  <c r="G582" i="15"/>
  <c r="G332" i="13"/>
  <c r="G738" i="15"/>
  <c r="G62" i="13"/>
  <c r="G239" i="15"/>
  <c r="G424" i="13"/>
  <c r="G680" i="15"/>
  <c r="G637"/>
  <c r="G192" i="13"/>
  <c r="G196" i="15"/>
  <c r="G693"/>
  <c r="G443" i="13"/>
  <c r="G444" i="15"/>
  <c r="G409"/>
  <c r="G416" i="13"/>
  <c r="G741" i="15"/>
  <c r="G794"/>
  <c r="G124"/>
  <c r="G757"/>
  <c r="G9"/>
  <c r="G631"/>
  <c r="G607"/>
  <c r="G567"/>
  <c r="G92"/>
  <c r="G88" i="13"/>
  <c r="G209"/>
  <c r="G411"/>
  <c r="G10" i="15"/>
  <c r="G239" i="13"/>
  <c r="G629" i="15"/>
  <c r="G587"/>
  <c r="G652"/>
  <c r="G579"/>
  <c r="G712"/>
  <c r="G292"/>
  <c r="G489"/>
  <c r="G313" i="13"/>
  <c r="G899" i="15"/>
  <c r="G541"/>
  <c r="G466"/>
  <c r="G149" i="13"/>
  <c r="G392" i="15"/>
  <c r="G800"/>
  <c r="G590"/>
  <c r="G45"/>
  <c r="G282" i="13"/>
  <c r="G413" i="15"/>
  <c r="G589"/>
  <c r="G370"/>
  <c r="G861"/>
  <c r="G713"/>
  <c r="G771"/>
  <c r="G842"/>
  <c r="G326"/>
  <c r="G290"/>
  <c r="G49"/>
  <c r="G434"/>
  <c r="G805"/>
  <c r="G300"/>
  <c r="G682"/>
  <c r="G126"/>
  <c r="G92" i="13"/>
  <c r="G818" i="15"/>
  <c r="G651"/>
  <c r="G224" i="13"/>
  <c r="G482" i="15"/>
  <c r="G716"/>
  <c r="G703"/>
  <c r="G858"/>
  <c r="G57" i="13"/>
  <c r="G706" i="15"/>
  <c r="G885"/>
  <c r="G547" i="13"/>
  <c r="G469"/>
  <c r="G365" i="15"/>
  <c r="G549" i="13"/>
  <c r="G704" i="15"/>
  <c r="G401" i="13"/>
  <c r="G855" i="15"/>
  <c r="G543" i="13"/>
  <c r="G483" i="15"/>
  <c r="G85" i="13"/>
  <c r="G77" i="15"/>
  <c r="G264"/>
  <c r="G467"/>
  <c r="G204" i="13"/>
  <c r="G280" i="15"/>
  <c r="G82"/>
  <c r="G745"/>
  <c r="G506" i="13"/>
  <c r="G427"/>
  <c r="G150"/>
  <c r="G721" i="15"/>
  <c r="G557"/>
  <c r="G636"/>
  <c r="G457" i="13"/>
  <c r="G262" i="15"/>
  <c r="G782"/>
  <c r="G176"/>
  <c r="G104"/>
  <c r="G796"/>
  <c r="G250"/>
  <c r="G228" i="13"/>
  <c r="G772" i="15"/>
  <c r="G729"/>
  <c r="G218"/>
  <c r="G298"/>
  <c r="G533"/>
  <c r="G323"/>
  <c r="G390" i="13"/>
  <c r="G234" i="15"/>
  <c r="G383"/>
  <c r="G324"/>
  <c r="G329"/>
  <c r="G829"/>
  <c r="G605"/>
  <c r="G66" i="13"/>
  <c r="G123" i="15"/>
  <c r="G178"/>
  <c r="G20"/>
  <c r="G195"/>
  <c r="G806"/>
  <c r="G463" i="13"/>
  <c r="G90"/>
  <c r="G139"/>
  <c r="G225" i="15"/>
  <c r="G502"/>
  <c r="G840"/>
  <c r="G699"/>
  <c r="G153"/>
  <c r="G246" i="13"/>
  <c r="G499" i="15"/>
  <c r="G70"/>
  <c r="G200"/>
  <c r="G545"/>
  <c r="G94"/>
  <c r="G39" i="13"/>
  <c r="G319"/>
  <c r="G33" i="15"/>
  <c r="G778"/>
  <c r="G362"/>
  <c r="G681"/>
  <c r="G117" i="13"/>
  <c r="G213"/>
  <c r="G223" i="15"/>
  <c r="G339"/>
  <c r="G731"/>
  <c r="G261" i="13"/>
  <c r="G530" i="15"/>
  <c r="G114"/>
  <c r="G76" i="13"/>
  <c r="G813" i="15"/>
  <c r="G659"/>
  <c r="G102"/>
  <c r="G236"/>
  <c r="G396" i="13"/>
  <c r="G216"/>
  <c r="G63"/>
  <c r="G523"/>
  <c r="G373" i="15"/>
  <c r="G367"/>
  <c r="G184" i="13"/>
  <c r="G841" i="15"/>
  <c r="G422" i="13"/>
  <c r="G655" i="15"/>
  <c r="G250" i="13"/>
  <c r="G724" i="15"/>
  <c r="G513"/>
  <c r="G189"/>
  <c r="G386"/>
  <c r="G611"/>
  <c r="G529"/>
  <c r="G304"/>
  <c r="G313"/>
  <c r="G793"/>
  <c r="G633"/>
  <c r="G73" i="13"/>
  <c r="G86" i="15"/>
  <c r="G369"/>
  <c r="G465"/>
  <c r="G387"/>
  <c r="G371"/>
  <c r="G452"/>
  <c r="G289" i="13"/>
  <c r="G32" i="15"/>
  <c r="G551"/>
  <c r="G466" i="13"/>
  <c r="G404" i="15"/>
  <c r="G412"/>
  <c r="G197" i="13"/>
  <c r="G453" i="15"/>
  <c r="G268" i="13"/>
  <c r="G48"/>
  <c r="G411" i="15"/>
  <c r="G462" i="13"/>
  <c r="G527" i="15"/>
  <c r="G296"/>
  <c r="G718"/>
  <c r="G227" i="13"/>
  <c r="G121" i="15"/>
  <c r="G252"/>
  <c r="G522" i="13"/>
  <c r="G480"/>
  <c r="G809" i="15"/>
  <c r="G166"/>
  <c r="G376"/>
  <c r="G672"/>
  <c r="G353" i="13"/>
  <c r="G55" i="15"/>
  <c r="G356" i="13"/>
  <c r="G558" i="15"/>
  <c r="G75" i="13"/>
  <c r="G10"/>
  <c r="G734" i="15"/>
  <c r="G743"/>
  <c r="G353"/>
  <c r="G584"/>
  <c r="G109" i="13"/>
  <c r="G431" i="15"/>
  <c r="G474" i="13"/>
  <c r="G12"/>
  <c r="G442"/>
  <c r="G882" i="15"/>
  <c r="G349"/>
  <c r="G160" i="13"/>
  <c r="G517" i="15"/>
  <c r="G795"/>
  <c r="G252" i="13"/>
  <c r="G671" i="15"/>
  <c r="G616"/>
  <c r="G487" i="13"/>
  <c r="G50"/>
  <c r="G337"/>
  <c r="G509"/>
  <c r="G445" i="15"/>
  <c r="G43" i="13"/>
  <c r="G593" i="15"/>
  <c r="G479" i="13"/>
  <c r="G511" i="15"/>
  <c r="G751"/>
  <c r="G165"/>
  <c r="G512" i="13"/>
  <c r="G91"/>
  <c r="G497"/>
  <c r="G268" i="15"/>
  <c r="G375"/>
  <c r="G393"/>
  <c r="G656"/>
  <c r="G505" i="13"/>
  <c r="G25" i="15"/>
  <c r="G106"/>
  <c r="G22"/>
  <c r="G391"/>
  <c r="G831"/>
  <c r="G561"/>
  <c r="G465" i="13"/>
  <c r="G439"/>
  <c r="G97"/>
  <c r="G456"/>
  <c r="G146" i="15"/>
  <c r="G160"/>
  <c r="G63"/>
  <c r="G134" i="13"/>
  <c r="G374" i="15"/>
  <c r="G335" i="13"/>
  <c r="G354" i="15"/>
  <c r="G577"/>
  <c r="G55" i="13"/>
  <c r="G14" i="15"/>
  <c r="G613"/>
  <c r="G202" i="13"/>
  <c r="G723" i="15"/>
  <c r="G274"/>
  <c r="G299"/>
  <c r="G514" i="13"/>
  <c r="G705" i="15"/>
  <c r="G172"/>
  <c r="G338"/>
  <c r="G513" i="13"/>
  <c r="G98"/>
  <c r="G417" i="15"/>
  <c r="G898"/>
  <c r="G264" i="13"/>
  <c r="G21"/>
  <c r="G849" i="15"/>
  <c r="G143" i="13"/>
  <c r="G687" i="15"/>
  <c r="G167"/>
  <c r="G266"/>
  <c r="G254"/>
  <c r="G447"/>
  <c r="G455"/>
  <c r="G154" i="13"/>
  <c r="G876" i="15"/>
  <c r="G93" i="13"/>
  <c r="G423"/>
  <c r="G233"/>
  <c r="G208"/>
  <c r="G41" i="15"/>
  <c r="G368" i="13"/>
  <c r="G163"/>
  <c r="G336"/>
  <c r="G179"/>
  <c r="G688" i="15"/>
  <c r="G518"/>
  <c r="G875"/>
  <c r="G362" i="13"/>
  <c r="G295" i="15"/>
  <c r="G707"/>
  <c r="G468" i="13"/>
  <c r="G657" i="15"/>
  <c r="G807"/>
  <c r="G515" i="13"/>
  <c r="G365"/>
  <c r="G186"/>
  <c r="G198" i="15"/>
  <c r="G689"/>
  <c r="G554"/>
  <c r="G747"/>
  <c r="G761"/>
  <c r="G151"/>
  <c r="G534"/>
  <c r="G374" i="13"/>
  <c r="G22"/>
  <c r="G903" i="15"/>
  <c r="G470" i="13"/>
  <c r="G843" i="15"/>
  <c r="G390"/>
  <c r="G69"/>
  <c r="G860"/>
  <c r="G592"/>
  <c r="G29"/>
  <c r="G6"/>
  <c r="G363"/>
  <c r="G428" i="13"/>
  <c r="G42" i="15"/>
  <c r="G235"/>
  <c r="G484"/>
  <c r="G107"/>
  <c r="G425"/>
  <c r="G265" i="13"/>
  <c r="G902" i="15"/>
  <c r="G485"/>
  <c r="G634"/>
  <c r="G184"/>
  <c r="G385"/>
  <c r="G267"/>
  <c r="G91"/>
  <c r="G224"/>
  <c r="G823"/>
  <c r="G895"/>
  <c r="G301"/>
  <c r="G361" i="13"/>
  <c r="G484"/>
  <c r="G675" i="15"/>
  <c r="G531"/>
  <c r="G359"/>
  <c r="G521"/>
  <c r="G817"/>
  <c r="G486" i="13"/>
  <c r="G122"/>
  <c r="G627" i="15"/>
  <c r="G784"/>
  <c r="G341"/>
  <c r="G265"/>
  <c r="G553"/>
  <c r="G426"/>
  <c r="G649"/>
  <c r="G485" i="13"/>
  <c r="G354"/>
  <c r="G460" i="15"/>
  <c r="G555" i="11" l="1"/>
  <c r="G3" i="13" s="1"/>
  <c r="G3" i="16"/>
  <c r="G903" i="14"/>
  <c r="G3" i="17" l="1"/>
  <c r="G3" i="15"/>
</calcChain>
</file>

<file path=xl/sharedStrings.xml><?xml version="1.0" encoding="utf-8"?>
<sst xmlns="http://schemas.openxmlformats.org/spreadsheetml/2006/main" count="20586" uniqueCount="1583">
  <si>
    <t>Андроповский</t>
  </si>
  <si>
    <t>Апанасенковский</t>
  </si>
  <si>
    <t>Александровский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</si>
  <si>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</si>
  <si>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</si>
  <si>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</si>
  <si>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</si>
  <si>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</si>
  <si>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</si>
  <si>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</si>
  <si>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</si>
  <si>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</si>
  <si>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</si>
  <si>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</si>
  <si>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</si>
  <si>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</si>
  <si>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</si>
  <si>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Новоалександровский</t>
  </si>
  <si>
    <t>Новоселицкий</t>
  </si>
  <si>
    <t>Петровский</t>
  </si>
  <si>
    <t>Предгорный</t>
  </si>
  <si>
    <t>Советский</t>
  </si>
  <si>
    <t>Степновский</t>
  </si>
  <si>
    <t>Труновский</t>
  </si>
  <si>
    <t>Туркменский</t>
  </si>
  <si>
    <t>Шпаковский</t>
  </si>
  <si>
    <t>село_Курсавка</t>
  </si>
  <si>
    <t>село_Дивное</t>
  </si>
  <si>
    <t>хутор_Всадник</t>
  </si>
  <si>
    <t>село_Арзгир</t>
  </si>
  <si>
    <t>г_Благодарный</t>
  </si>
  <si>
    <t>г_Будённовск</t>
  </si>
  <si>
    <t>г_Георгиевск</t>
  </si>
  <si>
    <t>село_Грачёвка</t>
  </si>
  <si>
    <t>г_Изобильный</t>
  </si>
  <si>
    <t>г_Ипатово</t>
  </si>
  <si>
    <t>г_Новопавловск</t>
  </si>
  <si>
    <t>село_Кочубеевское</t>
  </si>
  <si>
    <t>село_Красногвардейское</t>
  </si>
  <si>
    <t>станица_Курская</t>
  </si>
  <si>
    <t>село_Левокумское</t>
  </si>
  <si>
    <t>г_Минеральные_Воды</t>
  </si>
  <si>
    <t>г_Нефтекумск</t>
  </si>
  <si>
    <t>г_Новоалександровск</t>
  </si>
  <si>
    <t>село_Новоселицкое</t>
  </si>
  <si>
    <t>г_Светлоград</t>
  </si>
  <si>
    <t>станица_Ессентукская</t>
  </si>
  <si>
    <t>г_Зеленокумск</t>
  </si>
  <si>
    <t>село_Степное</t>
  </si>
  <si>
    <t>село_Донское</t>
  </si>
  <si>
    <t>село_Летняя_Ставка</t>
  </si>
  <si>
    <t>г_Михайловск</t>
  </si>
  <si>
    <t>село_Алексеевское</t>
  </si>
  <si>
    <t>посёлок_Айгурский</t>
  </si>
  <si>
    <t>село_Грушевское</t>
  </si>
  <si>
    <t>аул_Башанта</t>
  </si>
  <si>
    <t>село_Александрия</t>
  </si>
  <si>
    <t>село_Архангельское</t>
  </si>
  <si>
    <t>станица_Александрийская</t>
  </si>
  <si>
    <t>хутор_Базовый</t>
  </si>
  <si>
    <t>пгт_Рыздвяный_рп</t>
  </si>
  <si>
    <t>село_Большая_Джалга</t>
  </si>
  <si>
    <t>село_Горнозаводское</t>
  </si>
  <si>
    <t>хутор_Андреевский</t>
  </si>
  <si>
    <t>хутор_Богомолов</t>
  </si>
  <si>
    <t>посёлок_Ага-Батыр</t>
  </si>
  <si>
    <t>хутор_Арбали</t>
  </si>
  <si>
    <t>пгт_Анджиевский_рп</t>
  </si>
  <si>
    <t>пгт_Затеречный</t>
  </si>
  <si>
    <t>хутор_Верный</t>
  </si>
  <si>
    <t>посёлок_Артезианский</t>
  </si>
  <si>
    <t>село_Благодатное</t>
  </si>
  <si>
    <t>станица_Бекешевская</t>
  </si>
  <si>
    <t>село_Богдановка</t>
  </si>
  <si>
    <t>село_Безопасное</t>
  </si>
  <si>
    <t>посёлок_Березовский</t>
  </si>
  <si>
    <t>хутор_Балки</t>
  </si>
  <si>
    <t>хутор_Верхний_Калаус</t>
  </si>
  <si>
    <t>село_Апанасенковское</t>
  </si>
  <si>
    <t>посёлок_Дубовая_Роща</t>
  </si>
  <si>
    <t>посёлок_Довсун</t>
  </si>
  <si>
    <t>село_Архиповское</t>
  </si>
  <si>
    <t>посёлок_Балковский</t>
  </si>
  <si>
    <t>село_Бешпагир</t>
  </si>
  <si>
    <t>пгт_Солнечнодольск_рп</t>
  </si>
  <si>
    <t>посёлок_Большевик</t>
  </si>
  <si>
    <t>посёлок_Грибной</t>
  </si>
  <si>
    <t>село_Балахоновское</t>
  </si>
  <si>
    <t>село_Дмитриевское</t>
  </si>
  <si>
    <t>аул_Али-Кую</t>
  </si>
  <si>
    <t>село_Бургун-Маджары</t>
  </si>
  <si>
    <t>хутор_Апанасенко</t>
  </si>
  <si>
    <t>аул_Абдул-Газы</t>
  </si>
  <si>
    <t>посёлок_Виноградный</t>
  </si>
  <si>
    <t>хутор_Горный</t>
  </si>
  <si>
    <t>хутор_Вознесенский</t>
  </si>
  <si>
    <t>станица_Боргустанская</t>
  </si>
  <si>
    <t>посёлок_Брусиловка</t>
  </si>
  <si>
    <t>село_Варениковское</t>
  </si>
  <si>
    <t>хутор_Егорлык</t>
  </si>
  <si>
    <t>посёлок_Владимировка</t>
  </si>
  <si>
    <t>хутор_Богатый</t>
  </si>
  <si>
    <t>посёлок_Верхний_Янкуль</t>
  </si>
  <si>
    <t>село_Белые_Копани</t>
  </si>
  <si>
    <t>село_Калиновское</t>
  </si>
  <si>
    <t>село_Каменная_балка</t>
  </si>
  <si>
    <t>хутор_Алтухов</t>
  </si>
  <si>
    <t>станица_Георгиевская</t>
  </si>
  <si>
    <t>посёлок_Верхняя_Кугульта</t>
  </si>
  <si>
    <t>станица_Баклановская</t>
  </si>
  <si>
    <t>хутор_Бондаревский</t>
  </si>
  <si>
    <t>хутор_Весёлый</t>
  </si>
  <si>
    <t>станица_Барсуковская</t>
  </si>
  <si>
    <t>хутор_Добровольный</t>
  </si>
  <si>
    <t>посёлок_Балтийский</t>
  </si>
  <si>
    <t>село_Величаевское</t>
  </si>
  <si>
    <t>хутор_Безивановка</t>
  </si>
  <si>
    <t>аул_Абрам-Тюбе</t>
  </si>
  <si>
    <t>хутор_Воровский</t>
  </si>
  <si>
    <t>село_Долиновка</t>
  </si>
  <si>
    <t>село_Высоцкое</t>
  </si>
  <si>
    <t>посёлок_Боргустанские_Горы</t>
  </si>
  <si>
    <t>хутор_Восточный</t>
  </si>
  <si>
    <t>посёлок_Верхнестепной</t>
  </si>
  <si>
    <t>посёлок_им_Кирова</t>
  </si>
  <si>
    <t>посёлок_Голубиный</t>
  </si>
  <si>
    <t>посёлок_Верхнедубовский</t>
  </si>
  <si>
    <t>посёлок_Вишнёвый</t>
  </si>
  <si>
    <t>хутор_Конный</t>
  </si>
  <si>
    <t>село_Новоромановское</t>
  </si>
  <si>
    <t>хутор_Большевик</t>
  </si>
  <si>
    <t>хутор_им_Кирова</t>
  </si>
  <si>
    <t>хутор_Кизилов</t>
  </si>
  <si>
    <t>хутор_Беляев</t>
  </si>
  <si>
    <t>село_Бурукшун</t>
  </si>
  <si>
    <t>хутор_Закавказский_Партизан</t>
  </si>
  <si>
    <t>хутор_Барсуковский</t>
  </si>
  <si>
    <t>посёлок_Зеркальный</t>
  </si>
  <si>
    <t>хутор_Березкин</t>
  </si>
  <si>
    <t>село_Владимировка</t>
  </si>
  <si>
    <t>посёлок_Бородыновка</t>
  </si>
  <si>
    <t>аул_Артезиан-Мангит</t>
  </si>
  <si>
    <t>станица_Воскресенская</t>
  </si>
  <si>
    <t>хутор_Жуковский</t>
  </si>
  <si>
    <t>посёлок_Горный</t>
  </si>
  <si>
    <t>хутор_Быкогорка</t>
  </si>
  <si>
    <t>хутор_Глубокий</t>
  </si>
  <si>
    <t>село_Ключевское</t>
  </si>
  <si>
    <t>село_Казгулак</t>
  </si>
  <si>
    <t>хутор_Верхнеегорлыкский</t>
  </si>
  <si>
    <t>село_Водораздел</t>
  </si>
  <si>
    <t>посёлок_Водный</t>
  </si>
  <si>
    <t>хутор_Красный_Чонгарец</t>
  </si>
  <si>
    <t>село_Петропавловское</t>
  </si>
  <si>
    <t>село_Бурлацкое</t>
  </si>
  <si>
    <t>село_Добровольное</t>
  </si>
  <si>
    <t>село_Краснокумское</t>
  </si>
  <si>
    <t>село_Красное</t>
  </si>
  <si>
    <t>станица_Гаевская</t>
  </si>
  <si>
    <t>хутор_Вавилон</t>
  </si>
  <si>
    <t>посёлок_Золка</t>
  </si>
  <si>
    <t>хутор_Беловский</t>
  </si>
  <si>
    <t>посёлок_Зерновой</t>
  </si>
  <si>
    <t>хутор_Бугулов</t>
  </si>
  <si>
    <t>посёлок_Заря</t>
  </si>
  <si>
    <t>хутор_Братство_и_Равенство</t>
  </si>
  <si>
    <t>аул_Бакрес</t>
  </si>
  <si>
    <t>посёлок_Восточный</t>
  </si>
  <si>
    <t>село_Журавское</t>
  </si>
  <si>
    <t>село_Гофицкое</t>
  </si>
  <si>
    <t>хутор_Верблюдогорка</t>
  </si>
  <si>
    <t>село_Горькая_Балка</t>
  </si>
  <si>
    <t>село_Зелёная_Роща</t>
  </si>
  <si>
    <t>хутор_Кофанов</t>
  </si>
  <si>
    <t>село_Камбулат</t>
  </si>
  <si>
    <t>село_Верхнерусское</t>
  </si>
  <si>
    <t>станица_Воровсколесская</t>
  </si>
  <si>
    <t>село_Воздвиженское</t>
  </si>
  <si>
    <t>село_Круглолесское</t>
  </si>
  <si>
    <t>село_Родниковское</t>
  </si>
  <si>
    <t>посёлок_Видный</t>
  </si>
  <si>
    <t>посёлок_Доброжеланный</t>
  </si>
  <si>
    <t>посёлок_Крутоярский</t>
  </si>
  <si>
    <t>село_Кугульта</t>
  </si>
  <si>
    <t>станица_Каменнобродская</t>
  </si>
  <si>
    <t>хутор_Васильев</t>
  </si>
  <si>
    <t>станица_Зольская</t>
  </si>
  <si>
    <t>станица_Беломечетская</t>
  </si>
  <si>
    <t>посёлок_Коммунар</t>
  </si>
  <si>
    <t>посёлок_Бурунный</t>
  </si>
  <si>
    <t>посёлок_Камышитовый</t>
  </si>
  <si>
    <t>аул_Бейсей</t>
  </si>
  <si>
    <t>посёлок_Встречный</t>
  </si>
  <si>
    <t>село_Китаевское</t>
  </si>
  <si>
    <t>село_Донская_Балка</t>
  </si>
  <si>
    <t>посёлок_Верхнеподкумский</t>
  </si>
  <si>
    <t>посёлок_Железнодорожный</t>
  </si>
  <si>
    <t>село_Иргаклы</t>
  </si>
  <si>
    <t>хутор_Невдахин</t>
  </si>
  <si>
    <t>село_Кендже-Кулак</t>
  </si>
  <si>
    <t>хутор_Веселый</t>
  </si>
  <si>
    <t>село_Дубовая_балка</t>
  </si>
  <si>
    <t>село_Вознесеновское</t>
  </si>
  <si>
    <t>хутор_Ледохович</t>
  </si>
  <si>
    <t>село_Садовое</t>
  </si>
  <si>
    <t>посёлок_Госплодопитомник</t>
  </si>
  <si>
    <t>посёлок_Искра</t>
  </si>
  <si>
    <t>станица_Лысогорская</t>
  </si>
  <si>
    <t>хутор_Лисички</t>
  </si>
  <si>
    <t>хутор_Козлов</t>
  </si>
  <si>
    <t>посёлок_Верхнетахтинский</t>
  </si>
  <si>
    <t>посёлок_Зольский_Карьер</t>
  </si>
  <si>
    <t>хутор_Васильевский</t>
  </si>
  <si>
    <t>село_Ладовская_Балка</t>
  </si>
  <si>
    <t>хутор_Веденяпин</t>
  </si>
  <si>
    <t>хутор_Кочубей</t>
  </si>
  <si>
    <t>хутор_Возрождение</t>
  </si>
  <si>
    <t>аул_Бияш</t>
  </si>
  <si>
    <t>хутор_Ганькин</t>
  </si>
  <si>
    <t>посёлок_Новый_Маяк</t>
  </si>
  <si>
    <t>хутор_Козинка</t>
  </si>
  <si>
    <t>посёлок_Верхнетамбуканский</t>
  </si>
  <si>
    <t>хутор_Кавказский</t>
  </si>
  <si>
    <t>хутор_Коммаяк</t>
  </si>
  <si>
    <t>посёлок_Нижняя_Терновка</t>
  </si>
  <si>
    <t>посёлок_Красная_Поляна</t>
  </si>
  <si>
    <t>хутор_Вязники</t>
  </si>
  <si>
    <t>село_Казинка</t>
  </si>
  <si>
    <t>село_Дербетовка</t>
  </si>
  <si>
    <t>посёлок_Лесная_Поляна</t>
  </si>
  <si>
    <t>посёлок_Степной</t>
  </si>
  <si>
    <t>хутор_Гремучий</t>
  </si>
  <si>
    <t>посёлок_Катасон</t>
  </si>
  <si>
    <t>станица_Незлобная</t>
  </si>
  <si>
    <t>хутор_Нагорный</t>
  </si>
  <si>
    <t>хутор_Красная_Балка</t>
  </si>
  <si>
    <t>аул_Верхний_Барханчак</t>
  </si>
  <si>
    <t>посёлок_Камышовый</t>
  </si>
  <si>
    <t>село_Весёлое</t>
  </si>
  <si>
    <t>посёлок_Медвеженский</t>
  </si>
  <si>
    <t>хутор_Виноградный</t>
  </si>
  <si>
    <t>посёлок_Кумская_Долина</t>
  </si>
  <si>
    <t>село_Гражданское</t>
  </si>
  <si>
    <t>аул_Кок-Бас</t>
  </si>
  <si>
    <t>посёлок_Горьковский</t>
  </si>
  <si>
    <t>село_Падинское</t>
  </si>
  <si>
    <t>село_Константиновское</t>
  </si>
  <si>
    <t>село_Винсады</t>
  </si>
  <si>
    <t>хутор_Ковганский</t>
  </si>
  <si>
    <t>хутор_Левопадинский</t>
  </si>
  <si>
    <t>село_Новая_Кугульта</t>
  </si>
  <si>
    <t>посёлок_Красный_Маныч</t>
  </si>
  <si>
    <t>посёлок_Каскадный</t>
  </si>
  <si>
    <t>село_Киевка</t>
  </si>
  <si>
    <t>посёлок_Малостепновский</t>
  </si>
  <si>
    <t>село_Серафимовское</t>
  </si>
  <si>
    <t>хутор_Дейнекин</t>
  </si>
  <si>
    <t>село_Красный_Октябрь</t>
  </si>
  <si>
    <t>посёлок_Нижнезольский</t>
  </si>
  <si>
    <t>посёлок_Новоспицевский</t>
  </si>
  <si>
    <t>посёлок_Левоегорлыкский</t>
  </si>
  <si>
    <t>хутор_Верхний_Кундуль</t>
  </si>
  <si>
    <t>посёлок_Коммаяк</t>
  </si>
  <si>
    <t>село_Воронежское</t>
  </si>
  <si>
    <t>посёлок_Новомирненский</t>
  </si>
  <si>
    <t>станица_Галюгаевская</t>
  </si>
  <si>
    <t>посёлок_Ленинский</t>
  </si>
  <si>
    <t>село_Греческое</t>
  </si>
  <si>
    <t>аул_Кунай</t>
  </si>
  <si>
    <t>станица_Григорополисская</t>
  </si>
  <si>
    <t>село_Чернолесское</t>
  </si>
  <si>
    <t>село_Кугуты</t>
  </si>
  <si>
    <t>хутор_Воронов</t>
  </si>
  <si>
    <t>хутор_Колесников</t>
  </si>
  <si>
    <t>село_Никольское</t>
  </si>
  <si>
    <t>посёлок_Новотерновский</t>
  </si>
  <si>
    <t>аул_Куликовы_Копани</t>
  </si>
  <si>
    <t>хутор_Грушёвый_Нижний</t>
  </si>
  <si>
    <t>посёлок_Киан</t>
  </si>
  <si>
    <t>село_Малая_Джалга</t>
  </si>
  <si>
    <t>посёлок_Новокавказский</t>
  </si>
  <si>
    <t>посёлок_Чограйский</t>
  </si>
  <si>
    <t>село_Елизаветинское</t>
  </si>
  <si>
    <t>посёлок_Кудрявый</t>
  </si>
  <si>
    <t>село_Новозаведенное</t>
  </si>
  <si>
    <t>хутор_Октябрь</t>
  </si>
  <si>
    <t>село_Московское</t>
  </si>
  <si>
    <t>посёлок_Комсомолец</t>
  </si>
  <si>
    <t>хутор_Воротниковский</t>
  </si>
  <si>
    <t>село_Новомихайловское</t>
  </si>
  <si>
    <t>хутор_Графский</t>
  </si>
  <si>
    <t>посёлок_Малосадовый</t>
  </si>
  <si>
    <t>село_Долина</t>
  </si>
  <si>
    <t>аул_Махач-аул_0,2</t>
  </si>
  <si>
    <t>посёлок_Дружба</t>
  </si>
  <si>
    <t>посёлок_Щелкан</t>
  </si>
  <si>
    <t>село_Мартыновка</t>
  </si>
  <si>
    <t>посёлок_Высокогорный</t>
  </si>
  <si>
    <t>посёлок_Колтуновский</t>
  </si>
  <si>
    <t>посёлок_Новоиргаклинский</t>
  </si>
  <si>
    <t>село_Подлесное</t>
  </si>
  <si>
    <t>село_Кучерла</t>
  </si>
  <si>
    <t>хутор_Дёмино</t>
  </si>
  <si>
    <t>село_Кианкиз</t>
  </si>
  <si>
    <t>село_Манычское</t>
  </si>
  <si>
    <t>хутор_Петровка</t>
  </si>
  <si>
    <t>посёлок_Каменка</t>
  </si>
  <si>
    <t>посёлок_Левобережный</t>
  </si>
  <si>
    <t>хутор_Новомихайловский</t>
  </si>
  <si>
    <t>село_Сергиевское</t>
  </si>
  <si>
    <t>село_Найдёновка</t>
  </si>
  <si>
    <t>посёлок_Винодельненский</t>
  </si>
  <si>
    <t>хутор_Крупско-Ульяновский</t>
  </si>
  <si>
    <t>село_Вревское</t>
  </si>
  <si>
    <t>посёлок_Озерки</t>
  </si>
  <si>
    <t>село_Николо-Александровское</t>
  </si>
  <si>
    <t>село_Дунаевка</t>
  </si>
  <si>
    <t>аул_Махмуд-Мектеб</t>
  </si>
  <si>
    <t>посёлок_Заречный</t>
  </si>
  <si>
    <t>посёлок_Маяк</t>
  </si>
  <si>
    <t>хутор_Кононов</t>
  </si>
  <si>
    <t>хутор_Новоникольский</t>
  </si>
  <si>
    <t>посёлок_Правоегорлыкский</t>
  </si>
  <si>
    <t>село_Малые</t>
  </si>
  <si>
    <t>село_Дубовка</t>
  </si>
  <si>
    <t>село_Киан-Подгорное</t>
  </si>
  <si>
    <t>село_Рагули</t>
  </si>
  <si>
    <t>хутор_Розлив</t>
  </si>
  <si>
    <t>село_Каменная_Балка</t>
  </si>
  <si>
    <t>посёлок_Луговой</t>
  </si>
  <si>
    <t>посёлок_Новоульяновский</t>
  </si>
  <si>
    <t>село_Спицевка</t>
  </si>
  <si>
    <t>посёлок_Новоизобильный</t>
  </si>
  <si>
    <t>хутор_Водный</t>
  </si>
  <si>
    <t>хутор_Курганный</t>
  </si>
  <si>
    <t>село_Галицино</t>
  </si>
  <si>
    <t>село_Покровское</t>
  </si>
  <si>
    <t>хутор_Дыдымкин</t>
  </si>
  <si>
    <t>посёлок_Новокумский</t>
  </si>
  <si>
    <t>село_Еруслановка</t>
  </si>
  <si>
    <t>аул_Новкус-Артезиан</t>
  </si>
  <si>
    <t>станица_Кармалиновская</t>
  </si>
  <si>
    <t>село_Николина_Балка</t>
  </si>
  <si>
    <t>посёлок_Джуца</t>
  </si>
  <si>
    <t>посёлок_Михайловка</t>
  </si>
  <si>
    <t>село_Озёрное</t>
  </si>
  <si>
    <t>посёлок_Сухой_Лог</t>
  </si>
  <si>
    <t>аул_Маштак-Кулак</t>
  </si>
  <si>
    <t>хутор_Дубовый</t>
  </si>
  <si>
    <t>село_Красноярское</t>
  </si>
  <si>
    <t>посёлок_Хлебный</t>
  </si>
  <si>
    <t>хутор_Репьевая</t>
  </si>
  <si>
    <t>хутор_Красный_Ключ</t>
  </si>
  <si>
    <t>село_Новая_Жизнь</t>
  </si>
  <si>
    <t>посёлок_Новый</t>
  </si>
  <si>
    <t>село_Старомарьевка</t>
  </si>
  <si>
    <t>станица_Новотроицкая</t>
  </si>
  <si>
    <t>хутор_Липчанский</t>
  </si>
  <si>
    <t>село_Преградное</t>
  </si>
  <si>
    <t>хутор_Дыдымовка</t>
  </si>
  <si>
    <t>хутор_Первомайский</t>
  </si>
  <si>
    <t>посёлок_Загорский</t>
  </si>
  <si>
    <t>аул_Тукуй-Мектеб</t>
  </si>
  <si>
    <t>посёлок_Кармалиновский</t>
  </si>
  <si>
    <t>хутор_Носачёв</t>
  </si>
  <si>
    <t>посёлок_Железноводский</t>
  </si>
  <si>
    <t>село_Нины</t>
  </si>
  <si>
    <t>село_Ольгино</t>
  </si>
  <si>
    <t>село_Труновское</t>
  </si>
  <si>
    <t>посёлок_Новокучерлинский</t>
  </si>
  <si>
    <t>хутор_Жилейка</t>
  </si>
  <si>
    <t>село_Крымгиреевское</t>
  </si>
  <si>
    <t>село_Саблинское</t>
  </si>
  <si>
    <t>хутор_Кучурин</t>
  </si>
  <si>
    <t>село_Новоалександровское</t>
  </si>
  <si>
    <t>село_Обильное</t>
  </si>
  <si>
    <t>село_Тугулук</t>
  </si>
  <si>
    <t>посёлок_Передовой</t>
  </si>
  <si>
    <t>посёлок_Горлинка</t>
  </si>
  <si>
    <t>станица_Марьинская</t>
  </si>
  <si>
    <t>село_Дворцовское</t>
  </si>
  <si>
    <t>село_Привольное</t>
  </si>
  <si>
    <t>хутор_Зайцев</t>
  </si>
  <si>
    <t>посёлок_Правокумский</t>
  </si>
  <si>
    <t>хутор_Западный_Карамык</t>
  </si>
  <si>
    <t>аул_Уллуби-Юрт</t>
  </si>
  <si>
    <t>хутор_Керамик</t>
  </si>
  <si>
    <t>село_Ореховка</t>
  </si>
  <si>
    <t>посёлок_Зелёный</t>
  </si>
  <si>
    <t>село_Отказное</t>
  </si>
  <si>
    <t>хутор_Ровный</t>
  </si>
  <si>
    <t>хутор_Эммануэлевский</t>
  </si>
  <si>
    <t>посёлок_Новорагулинский</t>
  </si>
  <si>
    <t>хутор_Извещательный</t>
  </si>
  <si>
    <t>хутор_Кунаковский</t>
  </si>
  <si>
    <t>село_Северное</t>
  </si>
  <si>
    <t>село_Мирное</t>
  </si>
  <si>
    <t>село_Орловка</t>
  </si>
  <si>
    <t>посёлок_Ореховая_Роща</t>
  </si>
  <si>
    <t>посёлок_Ямки</t>
  </si>
  <si>
    <t>село_Подлужное</t>
  </si>
  <si>
    <t>посёлок_Двуречный</t>
  </si>
  <si>
    <t>село_Новосредненское</t>
  </si>
  <si>
    <t>хутор_Дегтяревский</t>
  </si>
  <si>
    <t>хутор_Пролетарский</t>
  </si>
  <si>
    <t>село_Каново</t>
  </si>
  <si>
    <t>село_Правокумское</t>
  </si>
  <si>
    <t>посёлок_Змейка</t>
  </si>
  <si>
    <t>аул_Уч-Тюбе</t>
  </si>
  <si>
    <t>хутор_Краснодарский</t>
  </si>
  <si>
    <t>посёлок_Полевой</t>
  </si>
  <si>
    <t>хутор_Калаборка</t>
  </si>
  <si>
    <t>хутор_Петровский</t>
  </si>
  <si>
    <t>хутор_Садовый</t>
  </si>
  <si>
    <t>село_Овощи</t>
  </si>
  <si>
    <t>село_Куршава</t>
  </si>
  <si>
    <t>посёлок_Мокрая_Буйвола</t>
  </si>
  <si>
    <t>посёлок_Плаксейка</t>
  </si>
  <si>
    <t>посёлок_Падинский</t>
  </si>
  <si>
    <t>село_Птичье</t>
  </si>
  <si>
    <t>хутор_Екатериновский</t>
  </si>
  <si>
    <t>село_Родыки</t>
  </si>
  <si>
    <t>хутор_Кировский</t>
  </si>
  <si>
    <t>село_Приозёрское</t>
  </si>
  <si>
    <t>село_Канглы</t>
  </si>
  <si>
    <t>аул_Ямангой</t>
  </si>
  <si>
    <t>посёлок_Краснозоринский</t>
  </si>
  <si>
    <t>посёлок_Прикалаусский</t>
  </si>
  <si>
    <t>посёлок_Левоберезовский</t>
  </si>
  <si>
    <t>хутор_Северный</t>
  </si>
  <si>
    <t>посёлок_Отрадный</t>
  </si>
  <si>
    <t>село_Калиновка</t>
  </si>
  <si>
    <t>хутор_Нижнеколонский</t>
  </si>
  <si>
    <t>хутор_Средний</t>
  </si>
  <si>
    <t>посёлок_Молочный</t>
  </si>
  <si>
    <t>село_Прасковея</t>
  </si>
  <si>
    <t>станица_Подгорная</t>
  </si>
  <si>
    <t>станица_Рождественская</t>
  </si>
  <si>
    <t>посёлок_Донцово</t>
  </si>
  <si>
    <t>хутор_Пегушин</t>
  </si>
  <si>
    <t>село_Заветное</t>
  </si>
  <si>
    <t>посёлок_Ленпоселок</t>
  </si>
  <si>
    <t>посёлок_Красное_Поле</t>
  </si>
  <si>
    <t>посёлок_Зимняя_Ставка</t>
  </si>
  <si>
    <t>посёлок_Краснокубанский</t>
  </si>
  <si>
    <t>село_Просянка</t>
  </si>
  <si>
    <t>посёлок_Мирный</t>
  </si>
  <si>
    <t>хутор_Привольный</t>
  </si>
  <si>
    <t>хутор_Согулякин</t>
  </si>
  <si>
    <t>посёлок_Поперечный</t>
  </si>
  <si>
    <t>хутор_Калюжный</t>
  </si>
  <si>
    <t>посёлок_Нижний_Янкуль</t>
  </si>
  <si>
    <t>хутор_Харьковский</t>
  </si>
  <si>
    <t>хутор_Новоалександровский</t>
  </si>
  <si>
    <t>село_Покойное</t>
  </si>
  <si>
    <t>посёлок_Приэтокский</t>
  </si>
  <si>
    <t>хутор_Смыков</t>
  </si>
  <si>
    <t>посёлок_Дружный</t>
  </si>
  <si>
    <t>посёлок_Прогресс</t>
  </si>
  <si>
    <t>село_Ивановское</t>
  </si>
  <si>
    <t>посёлок_Штурм</t>
  </si>
  <si>
    <t>хутор_Медведев</t>
  </si>
  <si>
    <t>хутор_Термита</t>
  </si>
  <si>
    <t>хутор_Красный_Пахарь</t>
  </si>
  <si>
    <t>посёлок_Зункарь</t>
  </si>
  <si>
    <t>хутор_Красночервонный</t>
  </si>
  <si>
    <t>посёлок_Пшеничный</t>
  </si>
  <si>
    <t>посёлок_Нежинский</t>
  </si>
  <si>
    <t>хутор_Примерный</t>
  </si>
  <si>
    <t>село_Соломенское</t>
  </si>
  <si>
    <t>посёлок_Прудовый</t>
  </si>
  <si>
    <t>хутор_Кожевников</t>
  </si>
  <si>
    <t>хутор_Николаевский</t>
  </si>
  <si>
    <t>хутор_Чепурка</t>
  </si>
  <si>
    <t>село_Сотниковское</t>
  </si>
  <si>
    <t>посёлок_Полыновский</t>
  </si>
  <si>
    <t>посёлок_Роговой</t>
  </si>
  <si>
    <t>хутор_Спорный</t>
  </si>
  <si>
    <t>посёлок_Залесный</t>
  </si>
  <si>
    <t>станица_Советская</t>
  </si>
  <si>
    <t>село_Казьминское</t>
  </si>
  <si>
    <t>хутор_Межевой</t>
  </si>
  <si>
    <t>село_Турксад</t>
  </si>
  <si>
    <t>посёлок_Кумагорск</t>
  </si>
  <si>
    <t>посёлок_Левобалковский</t>
  </si>
  <si>
    <t>посёлок_Крутобалковский</t>
  </si>
  <si>
    <t>посёлок_Рогатая_Балка</t>
  </si>
  <si>
    <t>посёлок_Нижнеэтокский</t>
  </si>
  <si>
    <t>хутор_Рог</t>
  </si>
  <si>
    <t>хутор_Сунженский</t>
  </si>
  <si>
    <t>аул_Сабан-Антуста</t>
  </si>
  <si>
    <t>хутор_Липовчанский</t>
  </si>
  <si>
    <t>посёлок_Новый_Янкуль</t>
  </si>
  <si>
    <t>село_Спасское</t>
  </si>
  <si>
    <t>посёлок_Правобережный</t>
  </si>
  <si>
    <t>посёлок_Семёновка</t>
  </si>
  <si>
    <t>станица_Староизобильная</t>
  </si>
  <si>
    <t>село_Золотарёвка</t>
  </si>
  <si>
    <t>хутор_Совпахарь</t>
  </si>
  <si>
    <t>хутор_Калиновский</t>
  </si>
  <si>
    <t>село_Урожайное</t>
  </si>
  <si>
    <t>посёлок_Кумской</t>
  </si>
  <si>
    <t>село_Ачикулак</t>
  </si>
  <si>
    <t>посёлок_Курганный</t>
  </si>
  <si>
    <t>хутор_Солёное_Озеро</t>
  </si>
  <si>
    <t>хутор_Новая_Пролетарка</t>
  </si>
  <si>
    <t>посёлок_Селивановка</t>
  </si>
  <si>
    <t>хутор_Юго-Восточный</t>
  </si>
  <si>
    <t>посёлок_Таврический</t>
  </si>
  <si>
    <t>село_Надежда</t>
  </si>
  <si>
    <t>посёлок_Овражный</t>
  </si>
  <si>
    <t>посёлок_Ставропольский</t>
  </si>
  <si>
    <t>село_Преображенское</t>
  </si>
  <si>
    <t>посёлок_Терский</t>
  </si>
  <si>
    <t>хутор_Сухой</t>
  </si>
  <si>
    <t>посёлок_Калаусский</t>
  </si>
  <si>
    <t>станица_Старопавловская</t>
  </si>
  <si>
    <t>аул_Карамурзинский</t>
  </si>
  <si>
    <t>хутор_Моздокский</t>
  </si>
  <si>
    <t>село_Левокумка</t>
  </si>
  <si>
    <t>село_Кара-Тюбе</t>
  </si>
  <si>
    <t>посёлок_Лиманный</t>
  </si>
  <si>
    <t>село_Сухая_Буйвола</t>
  </si>
  <si>
    <t>село_Новоблагодарное</t>
  </si>
  <si>
    <t>хутор_Средний_Лес</t>
  </si>
  <si>
    <t>посёлок_Троицкий</t>
  </si>
  <si>
    <t>хутор_Нижнерусский</t>
  </si>
  <si>
    <t>хутор_Павловка</t>
  </si>
  <si>
    <t>село_Шишкино</t>
  </si>
  <si>
    <t>посёлок_Ульяновка</t>
  </si>
  <si>
    <t>село_Тищенское</t>
  </si>
  <si>
    <t>село_Кевсала</t>
  </si>
  <si>
    <t>посёлок_Фазанный</t>
  </si>
  <si>
    <t>хутор_Маковский</t>
  </si>
  <si>
    <t>хутор_Новая_Деревня</t>
  </si>
  <si>
    <t>село_Каясула</t>
  </si>
  <si>
    <t>хутор_Мокрая_Балка</t>
  </si>
  <si>
    <t>хутор_Сычевский</t>
  </si>
  <si>
    <t>хутор_Новоборгустанский</t>
  </si>
  <si>
    <t>село_Солдато-Александровское</t>
  </si>
  <si>
    <t>аул_Чур</t>
  </si>
  <si>
    <t>хутор_Новокавказский</t>
  </si>
  <si>
    <t>село_Подгорное</t>
  </si>
  <si>
    <t>аул_Эдельбай</t>
  </si>
  <si>
    <t>село_Стародубское</t>
  </si>
  <si>
    <t>станица_Урухская</t>
  </si>
  <si>
    <t>станица_Филимоновская</t>
  </si>
  <si>
    <t>хутор_Кочержинский</t>
  </si>
  <si>
    <t>хутор_Мищенский</t>
  </si>
  <si>
    <t>посёлок_Новобалтийский</t>
  </si>
  <si>
    <t>хутор_Лысогорский</t>
  </si>
  <si>
    <t>село_Озек-Суат</t>
  </si>
  <si>
    <t>посёлок_Озёрный</t>
  </si>
  <si>
    <t>посёлок_Цветочный</t>
  </si>
  <si>
    <t>посёлок_Песковский</t>
  </si>
  <si>
    <t>хутор_Тихомировка</t>
  </si>
  <si>
    <t>аул_Шарахалсун</t>
  </si>
  <si>
    <t>станица_Новомарьевская</t>
  </si>
  <si>
    <t>село_Солуно-Дмитриевское</t>
  </si>
  <si>
    <t>посёлок_Терек</t>
  </si>
  <si>
    <t>посёлок_Шаумянский</t>
  </si>
  <si>
    <t>хутор_Широбоков</t>
  </si>
  <si>
    <t>село_Красная_Поляна</t>
  </si>
  <si>
    <t>село_Надзорное</t>
  </si>
  <si>
    <t>хутор_Новоивановский</t>
  </si>
  <si>
    <t>хутор_Любительский</t>
  </si>
  <si>
    <t>хутор_Андрей-Курган</t>
  </si>
  <si>
    <t>село_Шангала</t>
  </si>
  <si>
    <t>посёлок_Подкумок</t>
  </si>
  <si>
    <t>хутор_Фёдоровский</t>
  </si>
  <si>
    <t>посёлок_Ясный</t>
  </si>
  <si>
    <t>посёлок_Новый_Бешпагир</t>
  </si>
  <si>
    <t>село_Султан</t>
  </si>
  <si>
    <t>хутор_Красный_Кундуль</t>
  </si>
  <si>
    <t>село_Новая_Деревня</t>
  </si>
  <si>
    <t>хутор_Новотаврический</t>
  </si>
  <si>
    <t>село_Марьины_Колодцы</t>
  </si>
  <si>
    <t>село_Шведино</t>
  </si>
  <si>
    <t>хутор_Порт-Артур</t>
  </si>
  <si>
    <t>хутор_Чарыков</t>
  </si>
  <si>
    <t>село_Пелагиада</t>
  </si>
  <si>
    <t>село_Суркуль</t>
  </si>
  <si>
    <t>посёлок_Тихий</t>
  </si>
  <si>
    <t>посёлок_Красочный</t>
  </si>
  <si>
    <t>станица_Новоекатериновская</t>
  </si>
  <si>
    <t>посёлок_Песчаный</t>
  </si>
  <si>
    <t>посёлок_Присадовый</t>
  </si>
  <si>
    <t>посёлок_Правоберезовский</t>
  </si>
  <si>
    <t>село_Петропавловка</t>
  </si>
  <si>
    <t>хутор_Терновский</t>
  </si>
  <si>
    <t>село_Толстово-Васюковское</t>
  </si>
  <si>
    <t>село_Крестьянское</t>
  </si>
  <si>
    <t>хутор_Новозеленчукский</t>
  </si>
  <si>
    <t>село_Полтавское</t>
  </si>
  <si>
    <t>село_Нагутское</t>
  </si>
  <si>
    <t>посёлок_Равнинный</t>
  </si>
  <si>
    <t>посёлок_Пятигорский</t>
  </si>
  <si>
    <t>хутор_Подгорный</t>
  </si>
  <si>
    <t>село_Янкуль</t>
  </si>
  <si>
    <t>село_Томузловское</t>
  </si>
  <si>
    <t>село_Лесная_Дача</t>
  </si>
  <si>
    <t>хутор_Новокубанский</t>
  </si>
  <si>
    <t>посёлок_Нижнебалковский</t>
  </si>
  <si>
    <t>посёлок_Радуга</t>
  </si>
  <si>
    <t>посёлок_Родниковый</t>
  </si>
  <si>
    <t>хутор_Польский</t>
  </si>
  <si>
    <t>посёлок_Херсонский</t>
  </si>
  <si>
    <t>село_Лиман</t>
  </si>
  <si>
    <t>хутор_Новородниковский</t>
  </si>
  <si>
    <t>село_Нижняя_Александровка</t>
  </si>
  <si>
    <t>село_Раздольное</t>
  </si>
  <si>
    <t>посёлок_Садовая_Долина</t>
  </si>
  <si>
    <t>посёлок_Приозёрный</t>
  </si>
  <si>
    <t>посёлок_Целинный</t>
  </si>
  <si>
    <t>посёлок_Малоипатовский</t>
  </si>
  <si>
    <t>хутор_Первоказьминский</t>
  </si>
  <si>
    <t>хутор_Прогонный</t>
  </si>
  <si>
    <t>хутор_Николаевская_Степь</t>
  </si>
  <si>
    <t>посёлок_Рассвет</t>
  </si>
  <si>
    <t>хутор_Рынок</t>
  </si>
  <si>
    <t>посёлок_Чкаловский</t>
  </si>
  <si>
    <t>посёлок_Малые_Родники</t>
  </si>
  <si>
    <t>хутор_Новая_Жизнь</t>
  </si>
  <si>
    <t>станица_Расшеватская</t>
  </si>
  <si>
    <t>посёлок_Санамер</t>
  </si>
  <si>
    <t>аул_Малый_Барханчак</t>
  </si>
  <si>
    <t>посёлок_Ровный</t>
  </si>
  <si>
    <t>хутор_Новогодний</t>
  </si>
  <si>
    <t>хутор_Родионов</t>
  </si>
  <si>
    <t>село_Свобода</t>
  </si>
  <si>
    <t>посёлок_Северный</t>
  </si>
  <si>
    <t>хутор_Мелиорация</t>
  </si>
  <si>
    <t>хутор_Прогресс</t>
  </si>
  <si>
    <t>село_Ростовановское</t>
  </si>
  <si>
    <t>хутор_Новомирский</t>
  </si>
  <si>
    <t>хутор_Румяная_Балка</t>
  </si>
  <si>
    <t>станица_Суворовская</t>
  </si>
  <si>
    <t>село_Сенгилеевское</t>
  </si>
  <si>
    <t>аул_Нижний_Барханчак</t>
  </si>
  <si>
    <t>посёлок_Рабочий</t>
  </si>
  <si>
    <t>посёлок_Рощино</t>
  </si>
  <si>
    <t>посёлок_Новотерский</t>
  </si>
  <si>
    <t>посёлок_Светлый</t>
  </si>
  <si>
    <t>село_Сунжа-Ворошиловка</t>
  </si>
  <si>
    <t>село_Новоандреевское</t>
  </si>
  <si>
    <t>хутор_Раздольный</t>
  </si>
  <si>
    <t>село_Русское</t>
  </si>
  <si>
    <t>село_Орбельяновка</t>
  </si>
  <si>
    <t>посёлок_Славенский</t>
  </si>
  <si>
    <t>хутор_Сухоозёрный</t>
  </si>
  <si>
    <t>село_Татарка</t>
  </si>
  <si>
    <t>посёлок_Новокрасочный</t>
  </si>
  <si>
    <t>хутор_Родниковский</t>
  </si>
  <si>
    <t>село_Серноводское</t>
  </si>
  <si>
    <t>посёлок_Первомайский</t>
  </si>
  <si>
    <t>посёлок_Темижбекский</t>
  </si>
  <si>
    <t>хутор_Тамбукан</t>
  </si>
  <si>
    <t>хутор_Ташла</t>
  </si>
  <si>
    <t>село_Октябрьское</t>
  </si>
  <si>
    <t>хутор_Рощинский</t>
  </si>
  <si>
    <t>хутор_Советский</t>
  </si>
  <si>
    <t>хутор_Перевальный</t>
  </si>
  <si>
    <t>посёлок_Ударный</t>
  </si>
  <si>
    <t>хутор_Томатный</t>
  </si>
  <si>
    <t>станица_Темнолесская</t>
  </si>
  <si>
    <t>село_Первомайское</t>
  </si>
  <si>
    <t>хутор_Саратовский</t>
  </si>
  <si>
    <t>посёлок_Совхозный</t>
  </si>
  <si>
    <t>село_Побегайловка</t>
  </si>
  <si>
    <t>хутор_Фельдмаршальский</t>
  </si>
  <si>
    <t>посёлок_Урожайный</t>
  </si>
  <si>
    <t>хутор_Темнореченский</t>
  </si>
  <si>
    <t>посёлок_Правокугультинский</t>
  </si>
  <si>
    <t>посёлок_Свистуха</t>
  </si>
  <si>
    <t>станица_Стодеревская</t>
  </si>
  <si>
    <t>посёлок_Привольный</t>
  </si>
  <si>
    <t>хутор_Чапцев</t>
  </si>
  <si>
    <t>хутор_Хорошовский</t>
  </si>
  <si>
    <t>хутор_Холодногорский</t>
  </si>
  <si>
    <t>село_Родники</t>
  </si>
  <si>
    <t>хутор_Сотникова</t>
  </si>
  <si>
    <t>хутор_Тарский</t>
  </si>
  <si>
    <t>село_Прикумское</t>
  </si>
  <si>
    <t>посёлок_Южный</t>
  </si>
  <si>
    <t>посёлок_им_Чкалова</t>
  </si>
  <si>
    <t>посёлок_Цимлянский</t>
  </si>
  <si>
    <t>посёлок_Советское_Руно</t>
  </si>
  <si>
    <t>хутор_Стародворцовский</t>
  </si>
  <si>
    <t>хутор_Труд_Земледельца</t>
  </si>
  <si>
    <t>село_Розовка</t>
  </si>
  <si>
    <t>хутор_Шести</t>
  </si>
  <si>
    <t>село_Софиевка</t>
  </si>
  <si>
    <t>хутор_Степной</t>
  </si>
  <si>
    <t>посёлок_Трудовой</t>
  </si>
  <si>
    <t>село_Этока</t>
  </si>
  <si>
    <t>посёлок_Софиевский_Городок</t>
  </si>
  <si>
    <t>станица_Сунженская</t>
  </si>
  <si>
    <t>село_Уваровское</t>
  </si>
  <si>
    <t>хутор_Свободный_Труд</t>
  </si>
  <si>
    <t>село_Юца</t>
  </si>
  <si>
    <t>хутор_Средний_Кундуль</t>
  </si>
  <si>
    <t>посёлок_Тоннельный</t>
  </si>
  <si>
    <t>хутор_Широкий</t>
  </si>
  <si>
    <t>хутор_Славянский</t>
  </si>
  <si>
    <t>посёлок_Ясная_Поляна</t>
  </si>
  <si>
    <t>село_Тахта</t>
  </si>
  <si>
    <t>хутор_Ураковский</t>
  </si>
  <si>
    <t>село_Эдиссия</t>
  </si>
  <si>
    <t>хутор_Старотарский</t>
  </si>
  <si>
    <t>аул_Юсуп-Кулакский</t>
  </si>
  <si>
    <t>хутор_Усть-Невинский</t>
  </si>
  <si>
    <t>посёлок_Южанин</t>
  </si>
  <si>
    <t>село_Сунжа</t>
  </si>
  <si>
    <t>хутор_Сухая_Падина</t>
  </si>
  <si>
    <t>село_Цветное</t>
  </si>
  <si>
    <t>село_Ульяновка</t>
  </si>
  <si>
    <t>хутор_Черкасский</t>
  </si>
  <si>
    <t>село_Успеновка</t>
  </si>
  <si>
    <t>хутор_Утренняя_Долина</t>
  </si>
  <si>
    <t>посёлок_Фруктовый</t>
  </si>
  <si>
    <t>Ставрополь</t>
  </si>
  <si>
    <t>Ессентуки</t>
  </si>
  <si>
    <t>Железноводск</t>
  </si>
  <si>
    <t>Кисловодск</t>
  </si>
  <si>
    <t>Лермонтов</t>
  </si>
  <si>
    <t>Пятигорск</t>
  </si>
  <si>
    <t xml:space="preserve">Образовательная организация расположена в населенном пункте с численностью населения </t>
  </si>
  <si>
    <t xml:space="preserve">с Курсавка </t>
  </si>
  <si>
    <t>от 3 до 4</t>
  </si>
  <si>
    <t xml:space="preserve">от 0,1 до 1 тыс. чел. </t>
  </si>
  <si>
    <t xml:space="preserve">до 100 чел. </t>
  </si>
  <si>
    <t xml:space="preserve">Ставрополь </t>
  </si>
  <si>
    <t xml:space="preserve">Пятигорск </t>
  </si>
  <si>
    <t>Георгиевск 65633</t>
  </si>
  <si>
    <t>Благодарный 30333</t>
  </si>
  <si>
    <t xml:space="preserve">с. Александровское </t>
  </si>
  <si>
    <t>24,8 тыс чел.</t>
  </si>
  <si>
    <t xml:space="preserve">с Дивное </t>
  </si>
  <si>
    <t>от 4 до 5</t>
  </si>
  <si>
    <t xml:space="preserve">от 1 до 2 тыс. чел. </t>
  </si>
  <si>
    <t xml:space="preserve">Кисловодск </t>
  </si>
  <si>
    <t>Железноводск 54134</t>
  </si>
  <si>
    <t xml:space="preserve">Изобильный </t>
  </si>
  <si>
    <t xml:space="preserve">с Кочубеевское </t>
  </si>
  <si>
    <t>с. Ир згир</t>
  </si>
  <si>
    <t>от 5 до 6</t>
  </si>
  <si>
    <t xml:space="preserve">от 2 до 3 тыс чел </t>
  </si>
  <si>
    <t xml:space="preserve">Невинномысск </t>
  </si>
  <si>
    <t xml:space="preserve">Минводы </t>
  </si>
  <si>
    <t xml:space="preserve">Ипатово </t>
  </si>
  <si>
    <t xml:space="preserve">Ст. Ессентукская </t>
  </si>
  <si>
    <t xml:space="preserve">с Прасковея </t>
  </si>
  <si>
    <t>от 6 до 7</t>
  </si>
  <si>
    <t xml:space="preserve">Ессентуки </t>
  </si>
  <si>
    <t xml:space="preserve">Буденновск </t>
  </si>
  <si>
    <t xml:space="preserve">Новопавловск </t>
  </si>
  <si>
    <t xml:space="preserve">ст. Александрийская </t>
  </si>
  <si>
    <t>от 0,1 до 3</t>
  </si>
  <si>
    <t xml:space="preserve">Михайловск </t>
  </si>
  <si>
    <t xml:space="preserve">Лермонтов </t>
  </si>
  <si>
    <t>от 24,8 до 22,9</t>
  </si>
  <si>
    <t xml:space="preserve">с Краснокумское </t>
  </si>
  <si>
    <t xml:space="preserve">Нефтекумск </t>
  </si>
  <si>
    <t>ст Лысогорская 11</t>
  </si>
  <si>
    <t>от 3 до 7</t>
  </si>
  <si>
    <t xml:space="preserve">Новоалександровск </t>
  </si>
  <si>
    <t xml:space="preserve">ст Солнечнодольская </t>
  </si>
  <si>
    <t>от 95,5 до  148,3</t>
  </si>
  <si>
    <t>от 54,1 до 73,2</t>
  </si>
  <si>
    <t xml:space="preserve">Светлоград </t>
  </si>
  <si>
    <t xml:space="preserve">ст Советская </t>
  </si>
  <si>
    <t>Зеленокумск</t>
  </si>
  <si>
    <t xml:space="preserve">Красногвардейское </t>
  </si>
  <si>
    <t xml:space="preserve">Курская </t>
  </si>
  <si>
    <t>от 22,3до 37,4</t>
  </si>
  <si>
    <t xml:space="preserve">Левокумское </t>
  </si>
  <si>
    <t xml:space="preserve">Новоселицкое </t>
  </si>
  <si>
    <t xml:space="preserve">винсады </t>
  </si>
  <si>
    <t xml:space="preserve">Суворовская </t>
  </si>
  <si>
    <t>Юца</t>
  </si>
  <si>
    <t xml:space="preserve">с Донское </t>
  </si>
  <si>
    <t xml:space="preserve">с Надежда </t>
  </si>
  <si>
    <t>от 8,1 до 16,9</t>
  </si>
  <si>
    <t xml:space="preserve">Форма ОУ. Общие сведения </t>
  </si>
  <si>
    <t>Инструкция (цветовые обозначения):</t>
  </si>
  <si>
    <t>Наименование муниципального образования</t>
  </si>
  <si>
    <t>в/с</t>
  </si>
  <si>
    <t>выпадающие списки (!выбрать)</t>
  </si>
  <si>
    <t xml:space="preserve">Наименование населенного пункта </t>
  </si>
  <si>
    <t>внести данные вручную</t>
  </si>
  <si>
    <t>Наименование образовательной организации</t>
  </si>
  <si>
    <t xml:space="preserve">полное </t>
  </si>
  <si>
    <t>Вписать полное по Уставу</t>
  </si>
  <si>
    <t>заблокированные ячейки (формулы, перенос данных и т.д.)</t>
  </si>
  <si>
    <t xml:space="preserve">краткое </t>
  </si>
  <si>
    <t>Вписать краткое (не указывайте чье имя носит ОО, населенный пункт, профильное обучение и т.д.) в виде: или МБОУ СОШ №2, или МКОУ ООШ №2, или  МАОУ лицей №2</t>
  </si>
  <si>
    <t>Отнесение к группе ОО (кластер)</t>
  </si>
  <si>
    <t>кластер</t>
  </si>
  <si>
    <t>Вид образовательной организации</t>
  </si>
  <si>
    <t>Тип учреждения (организации)</t>
  </si>
  <si>
    <t xml:space="preserve">Руководитель ОО: фамилия </t>
  </si>
  <si>
    <t>вписать</t>
  </si>
  <si>
    <t>имя</t>
  </si>
  <si>
    <t>отчество</t>
  </si>
  <si>
    <t xml:space="preserve">рабочий телефон  8 (ХХХХ) ХХ-ХХ-ХХ (доб) </t>
  </si>
  <si>
    <t>адрес электронной почты</t>
  </si>
  <si>
    <t>адрес сайта ОО</t>
  </si>
  <si>
    <t xml:space="preserve">Скопировать и вставить  адресную строку </t>
  </si>
  <si>
    <t xml:space="preserve">Общие сведения о детском коллективе </t>
  </si>
  <si>
    <t>Количество классов, из них:</t>
  </si>
  <si>
    <t xml:space="preserve">ед. </t>
  </si>
  <si>
    <t>Данные на 01.01.2022. Вписать целое число, если нет данных,  поставить  0 .</t>
  </si>
  <si>
    <t xml:space="preserve">количество 1-х классов </t>
  </si>
  <si>
    <t xml:space="preserve">количество 2-х классов </t>
  </si>
  <si>
    <t xml:space="preserve">количество 3-х классов </t>
  </si>
  <si>
    <t xml:space="preserve">количество 4-х классов </t>
  </si>
  <si>
    <t xml:space="preserve">количество 5-х классов </t>
  </si>
  <si>
    <t xml:space="preserve">количество 6-х классов </t>
  </si>
  <si>
    <t xml:space="preserve">количество 7-х классов </t>
  </si>
  <si>
    <t xml:space="preserve">количество 8-х классов </t>
  </si>
  <si>
    <t xml:space="preserve">количество 9-х классов </t>
  </si>
  <si>
    <t xml:space="preserve">количество 10-х классов </t>
  </si>
  <si>
    <t xml:space="preserve">количество 11-х классов </t>
  </si>
  <si>
    <t xml:space="preserve">Количество обучающихся, всего в ОО, из них : </t>
  </si>
  <si>
    <t>чел.</t>
  </si>
  <si>
    <t>количество обучающихся с ОВЗ</t>
  </si>
  <si>
    <t xml:space="preserve">количество детей-инвалидов </t>
  </si>
  <si>
    <r>
      <rPr>
        <sz val="10"/>
        <color rgb="FF000000"/>
        <rFont val="Times New Roman"/>
        <family val="1"/>
        <charset val="204"/>
      </rPr>
      <t>количество обучающихся</t>
    </r>
    <r>
      <rPr>
        <b/>
        <sz val="10"/>
        <color rgb="FF000000"/>
        <rFont val="Times New Roman"/>
        <family val="1"/>
        <charset val="204"/>
      </rPr>
      <t xml:space="preserve"> в 1-х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</si>
  <si>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1"/>
        <color rgb="FF000000"/>
        <rFont val="Times New Roman"/>
        <family val="1"/>
        <charset val="204"/>
      </rPr>
      <t>Сверка^  'Форма ОУ ФГОС НОО'</t>
    </r>
    <r>
      <rPr>
        <sz val="11"/>
        <color rgb="FFFF0000"/>
        <rFont val="Times New Roman"/>
        <family val="1"/>
        <charset val="204"/>
      </rPr>
      <t>!B28</t>
    </r>
  </si>
  <si>
    <r>
      <rPr>
        <sz val="11"/>
        <color rgb="FF000000"/>
        <rFont val="Times New Roman"/>
        <family val="1"/>
        <charset val="204"/>
      </rPr>
      <t>Сверка:  'Форма ОУ ФГОС НОО'</t>
    </r>
    <r>
      <rPr>
        <sz val="11"/>
        <color rgb="FFFF0000"/>
        <rFont val="Times New Roman"/>
        <family val="1"/>
        <charset val="204"/>
      </rPr>
      <t>!C28</t>
    </r>
  </si>
  <si>
    <r>
      <rPr>
        <sz val="11"/>
        <color rgb="FF000000"/>
        <rFont val="Times New Roman"/>
        <family val="1"/>
        <charset val="204"/>
      </rPr>
      <t>Сверка :Форма ОУ ФГОС НОО'!</t>
    </r>
    <r>
      <rPr>
        <sz val="11"/>
        <color rgb="FFFF0000"/>
        <rFont val="Times New Roman"/>
        <family val="1"/>
        <charset val="204"/>
      </rPr>
      <t>D28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</si>
  <si>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во 2-х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</si>
  <si>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3-х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</si>
  <si>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 </t>
    </r>
    <r>
      <rPr>
        <b/>
        <sz val="10"/>
        <color rgb="FF000000"/>
        <rFont val="Times New Roman"/>
        <family val="1"/>
        <charset val="204"/>
      </rPr>
      <t>в 4-х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</si>
  <si>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>количество обучающихся</t>
    </r>
    <r>
      <rPr>
        <b/>
        <sz val="10"/>
        <color rgb="FF000000"/>
        <rFont val="Times New Roman"/>
        <family val="1"/>
        <charset val="204"/>
      </rPr>
      <t xml:space="preserve"> в 5-х классах, </t>
    </r>
    <r>
      <rPr>
        <sz val="10"/>
        <color rgb="FF000000"/>
        <rFont val="Times New Roman"/>
        <family val="1"/>
        <charset val="204"/>
      </rPr>
      <t>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</si>
  <si>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6-х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</si>
  <si>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>количество обучающихся</t>
    </r>
    <r>
      <rPr>
        <b/>
        <sz val="10"/>
        <color rgb="FF000000"/>
        <rFont val="Times New Roman"/>
        <family val="1"/>
        <charset val="204"/>
      </rPr>
      <t xml:space="preserve"> в 7-х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</si>
  <si>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>количество обучающихся</t>
    </r>
    <r>
      <rPr>
        <b/>
        <sz val="10"/>
        <color rgb="FF000000"/>
        <rFont val="Times New Roman"/>
        <family val="1"/>
        <charset val="204"/>
      </rPr>
      <t xml:space="preserve"> в 8-х классах,</t>
    </r>
    <r>
      <rPr>
        <sz val="10"/>
        <color rgb="FF000000"/>
        <rFont val="Times New Roman"/>
        <family val="1"/>
        <charset val="204"/>
      </rPr>
      <t xml:space="preserve"> 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</si>
  <si>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9-х классах,</t>
    </r>
    <r>
      <rPr>
        <sz val="10"/>
        <color rgb="FF000000"/>
        <rFont val="Times New Roman"/>
        <family val="1"/>
        <charset val="204"/>
      </rPr>
      <t xml:space="preserve"> 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</si>
  <si>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10-х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</si>
  <si>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11-х классах</t>
    </r>
    <r>
      <rPr>
        <sz val="10"/>
        <color rgb="FF000000"/>
        <rFont val="Times New Roman"/>
        <family val="1"/>
        <charset val="204"/>
      </rPr>
      <t>, из них:</t>
    </r>
  </si>
  <si>
    <r>
      <rPr>
        <sz val="10"/>
        <color rgb="FF000000"/>
        <rFont val="Times New Roman"/>
        <family val="1"/>
        <charset val="204"/>
      </rPr>
      <t xml:space="preserve">Планируемое количество </t>
    </r>
    <r>
      <rPr>
        <b/>
        <sz val="10"/>
        <color rgb="FF000000"/>
        <rFont val="Times New Roman"/>
        <family val="1"/>
        <charset val="204"/>
      </rPr>
      <t xml:space="preserve">1-х  классов на 01 сентября 2022/23 уч. г. </t>
    </r>
  </si>
  <si>
    <r>
      <rPr>
        <sz val="10"/>
        <color rgb="FF000000"/>
        <rFont val="Times New Roman"/>
        <family val="1"/>
        <charset val="204"/>
      </rPr>
      <t xml:space="preserve">Планируемое количество </t>
    </r>
    <r>
      <rPr>
        <b/>
        <sz val="10"/>
        <color rgb="FF000000"/>
        <rFont val="Times New Roman"/>
        <family val="1"/>
        <charset val="204"/>
      </rPr>
      <t xml:space="preserve">5 -х  классов на 01 сентября 2022/23 уч. г. </t>
    </r>
  </si>
  <si>
    <t>Сведения о педагогических работниках</t>
  </si>
  <si>
    <r>
      <rPr>
        <sz val="10"/>
        <color rgb="FF000000"/>
        <rFont val="Times New Roman"/>
        <family val="1"/>
        <charset val="204"/>
      </rPr>
      <t xml:space="preserve">Количество </t>
    </r>
    <r>
      <rPr>
        <b/>
        <sz val="10"/>
        <color rgb="FF000000"/>
        <rFont val="Times New Roman"/>
        <family val="1"/>
        <charset val="204"/>
      </rPr>
      <t xml:space="preserve">педагогических </t>
    </r>
    <r>
      <rPr>
        <sz val="10"/>
        <color rgb="FF000000"/>
        <rFont val="Times New Roman"/>
        <family val="1"/>
        <charset val="204"/>
      </rPr>
      <t xml:space="preserve"> работников, из них: </t>
    </r>
  </si>
  <si>
    <t>количество внешних совместителей</t>
  </si>
  <si>
    <r>
      <rPr>
        <b/>
        <sz val="10"/>
        <color rgb="FF000000"/>
        <rFont val="Times New Roman"/>
        <family val="1"/>
        <charset val="204"/>
      </rPr>
      <t>Количество учителей (</t>
    </r>
    <r>
      <rPr>
        <sz val="10"/>
        <color rgb="FF000000"/>
        <rFont val="Times New Roman"/>
        <family val="1"/>
        <charset val="204"/>
      </rPr>
      <t xml:space="preserve">в том числе учителей начальных классов), из них: </t>
    </r>
  </si>
  <si>
    <r>
      <rPr>
        <b/>
        <sz val="10"/>
        <color rgb="FF000000"/>
        <rFont val="Times New Roman"/>
        <family val="1"/>
        <charset val="204"/>
      </rPr>
      <t xml:space="preserve">количество учителей, имеющих: </t>
    </r>
    <r>
      <rPr>
        <sz val="10"/>
        <color rgb="FF000000"/>
        <rFont val="Times New Roman"/>
        <family val="1"/>
        <charset val="204"/>
      </rPr>
      <t xml:space="preserve">высшее образование </t>
    </r>
  </si>
  <si>
    <t>высшее педагогическое образование по направлению подготовки, соответствующему преподаваемому предмету</t>
  </si>
  <si>
    <t>высшее образование в области, соответствующей преподаваемому предмету</t>
  </si>
  <si>
    <t>среднее профессиональное  образование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</si>
  <si>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</si>
  <si>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t>среднее профессиональное образованиев области, соответствующей преподаваемому предмету</t>
  </si>
  <si>
    <t>студенты, обучающиеся в  вузах, ссузах  по направлению педагогической подготовки</t>
  </si>
  <si>
    <t>студенты, обучающиеся в вузах, ссузах по направлению подготовки, соответствующему преподаваемому предмету</t>
  </si>
  <si>
    <t xml:space="preserve">среднее общее </t>
  </si>
  <si>
    <t>Количество учителей, имеющих стаж (педагогический):    до 3 лет</t>
  </si>
  <si>
    <t xml:space="preserve">от 3 до 5 лет </t>
  </si>
  <si>
    <t xml:space="preserve">от 5 до 10 лет </t>
  </si>
  <si>
    <t xml:space="preserve">от 10 до 15 лет </t>
  </si>
  <si>
    <t xml:space="preserve">от 15 до 20 лет </t>
  </si>
  <si>
    <t xml:space="preserve">от 20 до 25 лет </t>
  </si>
  <si>
    <t xml:space="preserve">от 25 до 30 лет </t>
  </si>
  <si>
    <t xml:space="preserve">от 30 до 35 лет </t>
  </si>
  <si>
    <t>35 и более</t>
  </si>
  <si>
    <t>Количество учителей в  возрасте:            до 20 лет</t>
  </si>
  <si>
    <t xml:space="preserve">от 25до 35 лет </t>
  </si>
  <si>
    <t xml:space="preserve">от 36 до 45 лет </t>
  </si>
  <si>
    <t xml:space="preserve">от 45 до 55 лет </t>
  </si>
  <si>
    <t xml:space="preserve">от 55 до 60 лет </t>
  </si>
  <si>
    <t>60 лет и более</t>
  </si>
  <si>
    <t>Количество учителей, имеющих  высшую квалификационную категорию</t>
  </si>
  <si>
    <t>Количество учителей, имеющих  первую квалификационную категорию</t>
  </si>
  <si>
    <t>Количество учителей, имеющих нагрузку:    до  0,25  ставки</t>
  </si>
  <si>
    <t>от 0,25 до 0,5 ставки</t>
  </si>
  <si>
    <t>от 0,5  до 0,75 ставки</t>
  </si>
  <si>
    <t>от 0,75 до 1 ставки</t>
  </si>
  <si>
    <t>от 1,25 до  1,5 ставки</t>
  </si>
  <si>
    <t>от 1,5 до 1,75 ставки</t>
  </si>
  <si>
    <t>от 1,75  до 2  ставок</t>
  </si>
  <si>
    <t>от 2 до 2,25 ставки (от 36 до 41 час./нед.)</t>
  </si>
  <si>
    <t xml:space="preserve">более 2,25 ставки </t>
  </si>
  <si>
    <r>
      <rPr>
        <sz val="10"/>
        <color rgb="FF000000"/>
        <rFont val="Times New Roman"/>
        <family val="1"/>
        <charset val="204"/>
      </rPr>
      <t xml:space="preserve">Количество </t>
    </r>
    <r>
      <rPr>
        <b/>
        <sz val="10"/>
        <color rgb="FF000000"/>
        <rFont val="Times New Roman"/>
        <family val="1"/>
        <charset val="204"/>
      </rPr>
      <t>педагогических работников (кроме учителей)</t>
    </r>
    <r>
      <rPr>
        <sz val="10"/>
        <color rgb="FF000000"/>
        <rFont val="Times New Roman"/>
        <family val="1"/>
        <charset val="204"/>
      </rPr>
      <t>, из них:</t>
    </r>
  </si>
  <si>
    <r>
      <rPr>
        <b/>
        <sz val="10"/>
        <color rgb="FF000000"/>
        <rFont val="Times New Roman"/>
        <family val="1"/>
        <charset val="204"/>
      </rPr>
      <t xml:space="preserve">Количество педработников, имеющих: </t>
    </r>
    <r>
      <rPr>
        <sz val="10"/>
        <color rgb="FF000000"/>
        <rFont val="Times New Roman"/>
        <family val="1"/>
        <charset val="204"/>
      </rPr>
      <t xml:space="preserve">высшее  образование </t>
    </r>
  </si>
  <si>
    <t>Количество  педработников, имеющих стаж (педагогический):       до 3 лет</t>
  </si>
  <si>
    <t>Количество  педработников в  возрасте: до 20 лет</t>
  </si>
  <si>
    <t>Количество  педработников, имеющих  высшую квалификационную категорию</t>
  </si>
  <si>
    <t>Количество  педработников, имеющих  первую квалификационную категорию</t>
  </si>
  <si>
    <t>Количество педработников, имеющих нагрузку:      до  0,25  ставки</t>
  </si>
  <si>
    <r>
      <rPr>
        <b/>
        <sz val="10"/>
        <rFont val="Times New Roman"/>
        <family val="1"/>
        <charset val="204"/>
      </rPr>
      <t>КАДРЫ:
 Количество учителей, ведущих  предметы</t>
    </r>
    <r>
      <rPr>
        <b/>
        <sz val="10"/>
        <color rgb="FFFF0000"/>
        <rFont val="Times New Roman"/>
        <family val="1"/>
        <charset val="204"/>
      </rPr>
      <t xml:space="preserve"> в 5-х - 11-х классах, из них:</t>
    </r>
  </si>
  <si>
    <t xml:space="preserve">чел. </t>
  </si>
  <si>
    <t xml:space="preserve">Данные на 01.01.2022. </t>
  </si>
  <si>
    <r>
      <rPr>
        <b/>
        <sz val="10"/>
        <color rgb="FF000000"/>
        <rFont val="Times New Roman"/>
        <family val="1"/>
        <charset val="204"/>
      </rPr>
      <t xml:space="preserve">Количество учителей, прошедших переподготовку, из них по направлению: 
</t>
    </r>
    <r>
      <rPr>
        <sz val="10"/>
        <color rgb="FF000000"/>
        <rFont val="Times New Roman"/>
        <family val="1"/>
        <charset val="204"/>
      </rPr>
      <t>педагогическое направление</t>
    </r>
  </si>
  <si>
    <t xml:space="preserve"> Вписать целое число, если нет данных,  поставить  0 .</t>
  </si>
  <si>
    <t>направление, соответствующее преподаваемому предмету</t>
  </si>
  <si>
    <t xml:space="preserve">Место прохождения переподготовки </t>
  </si>
  <si>
    <t xml:space="preserve">Место прохождения переподготовки: СКИРО ПК и ПРО </t>
  </si>
  <si>
    <t>СГПИ</t>
  </si>
  <si>
    <t>РАНХиГС</t>
  </si>
  <si>
    <t>Академия Минпросвещения России</t>
  </si>
  <si>
    <t>ФГБУ «Российская академия образования»</t>
  </si>
  <si>
    <t xml:space="preserve">другое </t>
  </si>
  <si>
    <r>
      <rPr>
        <sz val="10"/>
        <color rgb="FF000000"/>
        <rFont val="Times New Roman"/>
        <family val="1"/>
        <charset val="204"/>
      </rPr>
      <t xml:space="preserve">Количество учителей, прошедших курсы повышения квалификации,  по темам/модулям введения </t>
    </r>
    <r>
      <rPr>
        <b/>
        <sz val="10"/>
        <color rgb="FFFF0000"/>
        <rFont val="Times New Roman"/>
        <family val="1"/>
        <charset val="204"/>
      </rPr>
      <t>обновленных  стандартов ФГОС ООО и ФГОС НОО</t>
    </r>
    <r>
      <rPr>
        <b/>
        <sz val="10"/>
        <rFont val="Times New Roman"/>
        <family val="1"/>
        <charset val="204"/>
      </rPr>
      <t>, из них:</t>
    </r>
  </si>
  <si>
    <t xml:space="preserve">год прохождения курсов:                                                                2019 </t>
  </si>
  <si>
    <t xml:space="preserve">место прохождения курсов:  СКИРО ПК и ПРО </t>
  </si>
  <si>
    <r>
      <rPr>
        <sz val="10"/>
        <color rgb="FF000000"/>
        <rFont val="Times New Roman"/>
        <family val="1"/>
        <charset val="204"/>
      </rPr>
      <t>Количество компьютеров,</t>
    </r>
    <r>
      <rPr>
        <b/>
        <sz val="10"/>
        <color rgb="FF000000"/>
        <rFont val="Times New Roman"/>
        <family val="1"/>
        <charset val="204"/>
      </rPr>
      <t xml:space="preserve"> используемых в образовательном процессе</t>
    </r>
  </si>
  <si>
    <t xml:space="preserve"> из них: с выходом в сеть Интернет</t>
  </si>
  <si>
    <t>Скорость подключения сети Интернет</t>
  </si>
  <si>
    <t xml:space="preserve">Количество кабинетов информатики </t>
  </si>
  <si>
    <t xml:space="preserve">Количество рабочих мест для обучающихся в кабинетах информатики </t>
  </si>
  <si>
    <t>Мероприятия по подготовке к введению обновленных стандартов (самооценка)</t>
  </si>
  <si>
    <t xml:space="preserve"> I. Нормативное обеспечение </t>
  </si>
  <si>
    <t xml:space="preserve">1. Наличие  приказа/ локального акта  (решение органа государственно-общественного управления: совета ОО, педагогического совета,  управляющего совета и т.д.) о переходе на обновленные ФГОС НОО и ФГОС ООО </t>
  </si>
  <si>
    <t>2. Разработан и утвержден план/дорожная карта подготовки к введению обновленных ФГОС НОО и ФГОС ООО</t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</si>
  <si>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  Подготовлены списки учебников и учебных пособий на 2022/23уч.г., используемых в образовательной деятельности в соответствии с ФГОС НОО/ООО (согласно  федеральному переченю учебников), оценен процент  обеспеченности учебниками. </t>
    </r>
  </si>
  <si>
    <t>4. Приведена в соответствие с требованиями обновленных ФГОС  локальные акты образовательной организации: 
4.1.  Правила приема граждан на обучение;
4.2. Положение о текущем контроле успеваемости и промежуточной аттестации обучающихся</t>
  </si>
  <si>
    <t>5. Внесены изменения в Устав ОО, в Программу развития ОО</t>
  </si>
  <si>
    <t>6.  Разработаны и утверждены ООП  НОО и ООП ООО</t>
  </si>
  <si>
    <t>7. Разработаны и утверждены: Положение о порядке зачета результатов освоения обучающимися учебных предметов, Положение о языках образования, Положение, регламентирующее режим занятий обучающихся</t>
  </si>
  <si>
    <t xml:space="preserve">8. Разработаны /скорректированы правила приема граждан на обучение </t>
  </si>
  <si>
    <t>9. Разработан макет договора с родителями / законными представителями обучающихся</t>
  </si>
  <si>
    <r>
      <rPr>
        <sz val="10"/>
        <rFont val="Times New Roman"/>
        <family val="1"/>
        <charset val="204"/>
      </rPr>
      <t>10. Ведется мониторинг (контроль) готовности ОО  к введению обновленных стандартов; сформирована система мониторинга готовности каждого учителя к реализации обновленных ФГОС ( ряд показателей: в календарно-тематическое планирование встроены задания по формированию</t>
    </r>
    <r>
      <rPr>
        <b/>
        <sz val="10"/>
        <rFont val="Times New Roman"/>
        <family val="1"/>
        <charset val="204"/>
      </rPr>
      <t xml:space="preserve"> функциональной грамотности (ИСРО)</t>
    </r>
    <r>
      <rPr>
        <sz val="10"/>
        <rFont val="Times New Roman"/>
        <family val="1"/>
        <charset val="204"/>
      </rPr>
      <t xml:space="preserve">, в педагогическую деятельность включены федеральные </t>
    </r>
    <r>
      <rPr>
        <b/>
        <sz val="10"/>
        <rFont val="Times New Roman"/>
        <family val="1"/>
        <charset val="204"/>
      </rPr>
      <t>онлайн конструкторы</t>
    </r>
    <r>
      <rPr>
        <sz val="10"/>
        <rFont val="Times New Roman"/>
        <family val="1"/>
        <charset val="204"/>
      </rPr>
      <t xml:space="preserve">, электронные конспекты уроков, соответствующие требованиям обновленных ФГОС, имеется банк приемов по решению в урочной и внеурочной деятельности задач воспитания)  </t>
    </r>
  </si>
  <si>
    <t>11. Скорректирован план методической работы ОО / работы школьной методической службы</t>
  </si>
  <si>
    <t>12. Разработаны и утверждены рабочие программы по учебным предметам, программы внеурочной деятельности</t>
  </si>
  <si>
    <t xml:space="preserve">II. Финансовое обеспечение </t>
  </si>
  <si>
    <t>1. Определен объем расходов, необходимых для обеспечения введения обновленных ФГОС (корректировка планирования расходования субвенций на приобретение учебных и учебно- наглядных пособий, средств обучения и т.д.)</t>
  </si>
  <si>
    <t>2. Скорректированы локальные акты, регламентирующие установление заработной платы работников образовательной организации, в том числе стимулирующих надбавок и доплат, порядка и размеров премирования</t>
  </si>
  <si>
    <t xml:space="preserve">III. Организационное обеспечение </t>
  </si>
  <si>
    <t>1. Обеспечена координация взаимодействия участников образовательных отношений по подготовке к введению обновленных ФГОС НОО и ФГОС ООО</t>
  </si>
  <si>
    <t>2. Разработана соответствующая  модель взаимодействия ОО с организациями, обеспечивающими внеурочную деятельность (организации дополнительного образования детей,  учреждения культуры и спорта и т.д.)</t>
  </si>
  <si>
    <t>3. Разработана система мониторинга образовательных потребностей обучающихся и родителей (законных представителей) для проектирования учебного плана в части, формируемой участниками образовательных отношений, и внеурочной деятельности</t>
  </si>
  <si>
    <t>IV. Кадровое обеспечение введения ФГОС НОО и ФГОС ООО</t>
  </si>
  <si>
    <t xml:space="preserve">1. Кадровое обеспечение  реализации обновленных ФГОС НОО и ФГОС ООО соответствует требованиям </t>
  </si>
  <si>
    <t>2. Разработан (скорректирован) план­график повышения квалификации педагогических и руководящих работников образовательной организации в связи с введением  обновленных стандартов</t>
  </si>
  <si>
    <t xml:space="preserve">3. Разработан  план научно-методических семинаров (внутришкольного повышения квалификации) с ориентацией на проблемы введения обновленных стандартов </t>
  </si>
  <si>
    <t xml:space="preserve">V. Информационное обеспечение введения  обновленных стандартов </t>
  </si>
  <si>
    <t>1. Размещены на сайте образовательной организации информационные материалы о введении обновленных стандартов (ведение страницы / раздела / рубрики / Интернет-форума на сайте ОО; организация обратной связи)</t>
  </si>
  <si>
    <t>2. Спланирована  информационная работа  о введении обновленных стандартов с родительской общественностью</t>
  </si>
  <si>
    <t>3. Запланированы социологические опросы с целью  изучения общественного мнения по вопросам введения обновленных стандартов  и принятия управленческих решений</t>
  </si>
  <si>
    <t xml:space="preserve">4. Организовано проведение родительских собраний, посвященных вопросам введения обновленных стандартов </t>
  </si>
  <si>
    <t xml:space="preserve">VI. Материально-техническое обеспечение введения обновленных стандартов </t>
  </si>
  <si>
    <r>
      <rPr>
        <sz val="10"/>
        <rFont val="Times New Roman"/>
        <family val="1"/>
        <charset val="204"/>
      </rPr>
      <t xml:space="preserve">1. Проведен анализ материально-технического обеспечения образовательного процесса в соответствии с требованиями обновленных стандартов  </t>
    </r>
    <r>
      <rPr>
        <b/>
        <sz val="10"/>
        <rFont val="Times New Roman"/>
        <family val="1"/>
        <charset val="204"/>
      </rPr>
      <t>ФГОС НОО и ФГОС ООО</t>
    </r>
  </si>
  <si>
    <t>2. Материально-техническая база образовательной организации соответствует требованиям обновленных стандартов  ФГОС НОО и ФГОС ООО</t>
  </si>
  <si>
    <r>
      <rPr>
        <sz val="10"/>
        <rFont val="Times New Roman"/>
        <family val="1"/>
        <charset val="204"/>
      </rPr>
      <t>3. Обеспечено соответствие санитарно-гигиенических условий требованиям обновленных стандартов  ФГОС НОО и ФГОС ООО и СанПиН</t>
    </r>
    <r>
      <rPr>
        <b/>
        <sz val="10"/>
        <rFont val="Times New Roman"/>
        <family val="1"/>
        <charset val="204"/>
      </rPr>
      <t xml:space="preserve"> ("да" - при 100% соответствии ) </t>
    </r>
  </si>
  <si>
    <r>
      <rPr>
        <sz val="10"/>
        <rFont val="Times New Roman"/>
        <family val="1"/>
        <charset val="204"/>
      </rPr>
      <t xml:space="preserve">4. Обеспечено соответствие условий реализации ООП противопожарным нормам, нормам охраны труда работников образовательной организации 
</t>
    </r>
    <r>
      <rPr>
        <b/>
        <sz val="10"/>
        <rFont val="Times New Roman"/>
        <family val="1"/>
        <charset val="204"/>
      </rPr>
      <t xml:space="preserve">("да" - при 100% соответствии ) </t>
    </r>
  </si>
  <si>
    <r>
      <rPr>
        <sz val="10"/>
        <rFont val="Times New Roman"/>
        <family val="1"/>
        <charset val="204"/>
      </rPr>
      <t xml:space="preserve">5. Обеспечено соответствие информационно-образовательной среды требованиям обновленных стандартов  ФГОС НОО и ФГОС ООО
</t>
    </r>
    <r>
      <rPr>
        <b/>
        <sz val="10"/>
        <rFont val="Times New Roman"/>
        <family val="1"/>
        <charset val="204"/>
      </rPr>
      <t xml:space="preserve">("да" - при 100% соответствии ) </t>
    </r>
  </si>
  <si>
    <r>
      <rPr>
        <sz val="10"/>
        <rFont val="Times New Roman"/>
        <family val="1"/>
        <charset val="204"/>
      </rPr>
      <t xml:space="preserve">6. Обеспечена укомплектованность библиотечно-информационного центра печатными и электронными образовательными ресурсами 
</t>
    </r>
    <r>
      <rPr>
        <b/>
        <sz val="10"/>
        <rFont val="Times New Roman"/>
        <family val="1"/>
        <charset val="204"/>
      </rPr>
      <t xml:space="preserve">("да" - при 100% соответствии ) </t>
    </r>
  </si>
  <si>
    <r>
      <rPr>
        <sz val="10"/>
        <rFont val="Times New Roman"/>
        <family val="1"/>
        <charset val="204"/>
      </rPr>
      <t xml:space="preserve">7. Обеспечен контролируемый доступ участников образовательной деятельности к информационным образовательным ресурсам в сети Интернет в соответствии с требованиями обновленных стандартов  ФГОС НОО и ФГОС ООО </t>
    </r>
    <r>
      <rPr>
        <b/>
        <sz val="10"/>
        <rFont val="Times New Roman"/>
        <family val="1"/>
        <charset val="204"/>
      </rPr>
      <t xml:space="preserve">("да" - при 100% соответствии ) </t>
    </r>
  </si>
  <si>
    <t>VII. Обеспечение объективности оценки качества подготовки обучающихся и  объективности ВсОШ</t>
  </si>
  <si>
    <r>
      <rPr>
        <sz val="10"/>
        <rFont val="Times New Roman"/>
        <family val="1"/>
        <charset val="204"/>
      </rPr>
      <t>В образовательной организации (на основе приказа, Положения ) школьный этап проведения ВсОШ   обеспечен общественным независимым наблюдением (</t>
    </r>
    <r>
      <rPr>
        <b/>
        <sz val="10"/>
        <rFont val="Times New Roman"/>
        <family val="1"/>
        <charset val="204"/>
      </rPr>
      <t xml:space="preserve"> "да" - при 100% </t>
    </r>
    <r>
      <rPr>
        <sz val="10"/>
        <rFont val="Times New Roman"/>
        <family val="1"/>
        <charset val="204"/>
      </rPr>
      <t>обеспечении  наблюдения, отсутствии нарушений и т.д.)</t>
    </r>
  </si>
  <si>
    <t xml:space="preserve">приняты меры по повышению объективности  при проверке результатов ВсОШ (работа комиссии осуществлена в соответствии с Регламентом/Положением, соблюдены требования по оценке в соответствии со спецификацией) </t>
  </si>
  <si>
    <t>Проведены мероприятия  с участниками образовательного процесса по формированию позитивного отношения к объективной оценке  результатов ВсОШ</t>
  </si>
  <si>
    <t>СОШ</t>
  </si>
  <si>
    <t>автономное</t>
  </si>
  <si>
    <t>от 128 кбит/c до 256 кбит/с</t>
  </si>
  <si>
    <t>да</t>
  </si>
  <si>
    <t>не готово</t>
  </si>
  <si>
    <t>частично соответствует</t>
  </si>
  <si>
    <t>ООШ</t>
  </si>
  <si>
    <t>бюджетное</t>
  </si>
  <si>
    <t>от 1 Мбит/c до 5 Мбит/с</t>
  </si>
  <si>
    <t>нет</t>
  </si>
  <si>
    <t>готово частично</t>
  </si>
  <si>
    <t>не совсем соответствует</t>
  </si>
  <si>
    <t>НОШ</t>
  </si>
  <si>
    <t xml:space="preserve">казенное </t>
  </si>
  <si>
    <t>от 5 Мбит/с до 10 Мбит/с</t>
  </si>
  <si>
    <t>готово полностью</t>
  </si>
  <si>
    <t>в полной мере соответствует</t>
  </si>
  <si>
    <t>лицей</t>
  </si>
  <si>
    <t>от 10 Мбит/с и выше</t>
  </si>
  <si>
    <t>гимназия</t>
  </si>
  <si>
    <t>центр</t>
  </si>
  <si>
    <t>школа с углубленным изучением предметов</t>
  </si>
  <si>
    <t>другое</t>
  </si>
  <si>
    <t>1 класс</t>
  </si>
  <si>
    <t>2 класс</t>
  </si>
  <si>
    <t>3 класс</t>
  </si>
  <si>
    <t>– «Школа России»;</t>
  </si>
  <si>
    <t xml:space="preserve">Русский язык </t>
  </si>
  <si>
    <t xml:space="preserve">до 0,5 ставки </t>
  </si>
  <si>
    <t xml:space="preserve">высшее образование </t>
  </si>
  <si>
    <t>4 класс</t>
  </si>
  <si>
    <t>–  «Планета знаний»;</t>
  </si>
  <si>
    <t>в первую смену</t>
  </si>
  <si>
    <t xml:space="preserve">Иностранный язык </t>
  </si>
  <si>
    <t xml:space="preserve">от 0,5 до 1 ставки </t>
  </si>
  <si>
    <t>– «Перспектива»;</t>
  </si>
  <si>
    <t xml:space="preserve">во вторую смену </t>
  </si>
  <si>
    <t xml:space="preserve">Математика </t>
  </si>
  <si>
    <t xml:space="preserve">от 1 до 1,25 ставки </t>
  </si>
  <si>
    <t>– «Начальная школа XXI века»</t>
  </si>
  <si>
    <t xml:space="preserve">в третью смену </t>
  </si>
  <si>
    <t xml:space="preserve">от 1,25 до 1,5 ставки </t>
  </si>
  <si>
    <t>среднее профессиональное образование</t>
  </si>
  <si>
    <t>– «Гармония»;</t>
  </si>
  <si>
    <t xml:space="preserve">более 2 часов в неделю </t>
  </si>
  <si>
    <t xml:space="preserve">от 1,5 до 1,75 ставки </t>
  </si>
  <si>
    <t>– «Перспективная начальная школа»;</t>
  </si>
  <si>
    <t>от 1,75 до 2 ставок</t>
  </si>
  <si>
    <t>– «Ритм»;</t>
  </si>
  <si>
    <t>– «Начальная инновационная школа»;</t>
  </si>
  <si>
    <t>– система развивающего обучения Д.Б. Эльконина-В.В. Давыдова;</t>
  </si>
  <si>
    <t>– система развивающего обучения Л.В. Занкова.</t>
  </si>
  <si>
    <t xml:space="preserve">– другое </t>
  </si>
  <si>
    <t xml:space="preserve">педагогическое </t>
  </si>
  <si>
    <t>до 2012 года</t>
  </si>
  <si>
    <t xml:space="preserve">СКИРО ПК и ПРО </t>
  </si>
  <si>
    <t xml:space="preserve">   до 3 лет</t>
  </si>
  <si>
    <t xml:space="preserve">высшая квалификационная категория </t>
  </si>
  <si>
    <t>соответствует преподаваемому предмету</t>
  </si>
  <si>
    <t xml:space="preserve">первая квалификационная категория </t>
  </si>
  <si>
    <t>5 класс</t>
  </si>
  <si>
    <t>6 класс</t>
  </si>
  <si>
    <t xml:space="preserve">Литература </t>
  </si>
  <si>
    <t>7 класс</t>
  </si>
  <si>
    <t>8 класс</t>
  </si>
  <si>
    <t>История</t>
  </si>
  <si>
    <t>9 класс</t>
  </si>
  <si>
    <t>География</t>
  </si>
  <si>
    <t xml:space="preserve">Алгебра </t>
  </si>
  <si>
    <t xml:space="preserve">Геометрия </t>
  </si>
  <si>
    <t xml:space="preserve">Физика </t>
  </si>
  <si>
    <t xml:space="preserve">Химия </t>
  </si>
  <si>
    <t xml:space="preserve">Биология </t>
  </si>
  <si>
    <t>10 класс</t>
  </si>
  <si>
    <t>Универсальный</t>
  </si>
  <si>
    <t>Русский язык (210 часов за 2 года)</t>
  </si>
  <si>
    <t>Технологический</t>
  </si>
  <si>
    <t>11 класс</t>
  </si>
  <si>
    <t>Литература (350 часов за 2 года)</t>
  </si>
  <si>
    <t>Естественно-научный</t>
  </si>
  <si>
    <t>Родной язык (210 часов за 2 года)</t>
  </si>
  <si>
    <t>Гуманитарный</t>
  </si>
  <si>
    <t>Родная литература  (350 часов за 2 года)</t>
  </si>
  <si>
    <t>Социально-экономический</t>
  </si>
  <si>
    <t>Иностранный язык (420 часов за 2 года)</t>
  </si>
  <si>
    <t>Второй иностранный язык (210 часов за 2 года)</t>
  </si>
  <si>
    <t>История (280 часов за 2 года)</t>
  </si>
  <si>
    <t>География (210 часов за 2 года)</t>
  </si>
  <si>
    <t>Экономика (140 часов за 2 года)</t>
  </si>
  <si>
    <t>Право (140 часов за 2 года)</t>
  </si>
  <si>
    <t>Математика: алгебра и начала математического анализа, геометрия (420 часов за 2 года)</t>
  </si>
  <si>
    <t>Информатика (280 часов за 2 года)</t>
  </si>
  <si>
    <t>Физика (350 часов за 2 года)</t>
  </si>
  <si>
    <t>Химия (210 часов за 2 года)</t>
  </si>
  <si>
    <t>Биология (210 часов за 2 года)</t>
  </si>
  <si>
    <t>Форма ОУ ФГОС НОО</t>
  </si>
  <si>
    <t>Отнесение к группе ОО/кластеру</t>
  </si>
  <si>
    <r>
      <rPr>
        <sz val="10"/>
        <color rgb="FF000000"/>
        <rFont val="Times New Roman"/>
        <family val="1"/>
        <charset val="204"/>
      </rPr>
      <t xml:space="preserve">Заметитель руководителя, курирующий начальные классы/введение обновленных стандартов: </t>
    </r>
    <r>
      <rPr>
        <b/>
        <sz val="10"/>
        <color rgb="FF000000"/>
        <rFont val="Times New Roman"/>
        <family val="1"/>
        <charset val="204"/>
      </rPr>
      <t xml:space="preserve">фамилия 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</si>
  <si>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
</t>
    </r>
    <r>
      <rPr>
        <b/>
        <sz val="10"/>
        <color rgb="FF000000"/>
        <rFont val="Times New Roman"/>
        <family val="1"/>
        <charset val="204"/>
      </rPr>
      <t xml:space="preserve"> в 1-х - 4-х классах</t>
    </r>
    <r>
      <rPr>
        <sz val="10"/>
        <color rgb="FF000000"/>
        <rFont val="Times New Roman"/>
        <family val="1"/>
        <charset val="204"/>
      </rPr>
      <t xml:space="preserve">, из них: 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</si>
  <si>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10"/>
        <color rgb="FF000000"/>
        <rFont val="Times New Roman"/>
        <family val="1"/>
        <charset val="204"/>
      </rPr>
      <t>в 1-х классах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</si>
  <si>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10"/>
        <color rgb="FF000000"/>
        <rFont val="Times New Roman"/>
        <family val="1"/>
        <charset val="204"/>
      </rPr>
      <t>во 2-х классах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</si>
  <si>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10"/>
        <color rgb="FF000000"/>
        <rFont val="Times New Roman"/>
        <family val="1"/>
        <charset val="204"/>
      </rPr>
      <t>в 3-х классах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</si>
  <si>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
 </t>
    </r>
    <r>
      <rPr>
        <b/>
        <sz val="10"/>
        <color rgb="FF000000"/>
        <rFont val="Times New Roman"/>
        <family val="1"/>
        <charset val="204"/>
      </rPr>
      <t>в 4-х классах</t>
    </r>
  </si>
  <si>
    <t xml:space="preserve">Количество учителей начальных классов </t>
  </si>
  <si>
    <t xml:space="preserve">из них ведут два класса </t>
  </si>
  <si>
    <r>
      <rPr>
        <b/>
        <sz val="12"/>
        <color rgb="FF000000"/>
        <rFont val="Times New Roman"/>
        <family val="1"/>
        <charset val="204"/>
      </rPr>
      <t xml:space="preserve">Характеристика образовательного процесса с 1-ого по 4-й классы, в разрезе классов, </t>
    </r>
    <r>
      <rPr>
        <b/>
        <sz val="12"/>
        <color rgb="FFFF0000"/>
        <rFont val="Times New Roman"/>
        <family val="1"/>
        <charset val="204"/>
      </rPr>
      <t xml:space="preserve">на 01.01.2022г.  </t>
    </r>
    <r>
      <rPr>
        <b/>
        <sz val="12"/>
        <color rgb="FF000000"/>
        <rFont val="Times New Roman"/>
        <family val="1"/>
        <charset val="204"/>
      </rPr>
      <t>(если другое не указано )</t>
    </r>
  </si>
  <si>
    <t>Работа с одаренными детьми (участие в нескольких олимпиадах, работа на нескольких  сайтах одного и того же  ученика считается в количестве обучающихся  один раз)</t>
  </si>
  <si>
    <t>Класс (каждый класс расписываем отдельно, без литеры  (буквы) столько раз, сколько данных классов в параллели)</t>
  </si>
  <si>
    <t>Характеристика детского коллектива</t>
  </si>
  <si>
    <t>Содержание образования и организация образовательного процесса по общеобразовательным программам НОО</t>
  </si>
  <si>
    <t>Содержание образования и организация образовательного процесса по дополнительным общеобразовательным программам различной направленности</t>
  </si>
  <si>
    <t>Характеристика условий осуществления образовательной деятельности: кадры (только учитель начальных классов, ведущий данный  класс  )</t>
  </si>
  <si>
    <t>Характеристика условий осуществления образовательной деятельности: автоматизированное рабочее место (АРМ) педагога в кабинете, закрепленном за классом начальной школы (если в кабинете занятия в две смены, расписываете дважды для каждого класса)</t>
  </si>
  <si>
    <t>Количество обучающихся</t>
  </si>
  <si>
    <t>Количество обучающиеся с ОВЗ, в том числе дети - инвалиды</t>
  </si>
  <si>
    <t>Количество детей - инвалидов</t>
  </si>
  <si>
    <t xml:space="preserve">Количество обучающихся, для которых русский язык не является родным </t>
  </si>
  <si>
    <t>Количество детей, проживающих в семьях</t>
  </si>
  <si>
    <t xml:space="preserve">Наименование учебно-методического комплекта </t>
  </si>
  <si>
    <t xml:space="preserve">Количество учеников, обучающихся </t>
  </si>
  <si>
    <t>Количество обучающихся, обеспеченных учебниками в соответствии с учебным планом</t>
  </si>
  <si>
    <t xml:space="preserve">Смена обучения учеников данного класса  </t>
  </si>
  <si>
    <r>
      <rPr>
        <sz val="10"/>
        <color rgb="FF000000"/>
        <rFont val="Times New Roman"/>
        <family val="1"/>
        <charset val="204"/>
      </rPr>
      <t>Предмет, который в данном классе   изучается</t>
    </r>
    <r>
      <rPr>
        <b/>
        <sz val="10"/>
        <color rgb="FF000000"/>
        <rFont val="Times New Roman"/>
        <family val="1"/>
        <charset val="204"/>
      </rPr>
      <t xml:space="preserve"> на углубленном уровне</t>
    </r>
    <r>
      <rPr>
        <sz val="10"/>
        <color rgb="FF000000"/>
        <rFont val="Times New Roman"/>
        <family val="1"/>
        <charset val="204"/>
      </rPr>
      <t xml:space="preserve"> /  количество  обучающихся по данному предмету (их как правило  - 1  предмет, второй столбик - если 2 предмета), если углубленного изучения нет  - </t>
    </r>
    <r>
      <rPr>
        <sz val="10"/>
        <color rgb="FFFF0000"/>
        <rFont val="Times New Roman"/>
        <family val="1"/>
        <charset val="204"/>
      </rPr>
      <t>не заполняем</t>
    </r>
    <r>
      <rPr>
        <sz val="10"/>
        <color rgb="FF000000"/>
        <rFont val="Times New Roman"/>
        <family val="1"/>
        <charset val="204"/>
      </rPr>
      <t>.</t>
    </r>
  </si>
  <si>
    <r>
      <rPr>
        <sz val="10"/>
        <color rgb="FF000000"/>
        <rFont val="Times New Roman"/>
        <family val="1"/>
        <charset val="204"/>
      </rPr>
      <t xml:space="preserve">В учебном плане класса есть предмет информатика </t>
    </r>
    <r>
      <rPr>
        <sz val="10"/>
        <color rgb="FFFF0000"/>
        <rFont val="Times New Roman"/>
        <family val="1"/>
        <charset val="204"/>
      </rPr>
      <t>(нет - не заполняем)</t>
    </r>
  </si>
  <si>
    <t>Количество обучающихся по дополнительным общеразвивающим программам ( учесть количество обучающихся в центрах, являющихся структурными подразделениями школ (в центрах  "Точки роста" ; в IT - центрах цифрового образования детей)</t>
  </si>
  <si>
    <t xml:space="preserve">Общая нагрузка в ставках </t>
  </si>
  <si>
    <t xml:space="preserve">Образование: 
</t>
  </si>
  <si>
    <t>Квалификация по диплому</t>
  </si>
  <si>
    <t xml:space="preserve">Переподготовка </t>
  </si>
  <si>
    <t xml:space="preserve">Стаж работы </t>
  </si>
  <si>
    <t>Квалификационная категория</t>
  </si>
  <si>
    <r>
      <rPr>
        <sz val="10"/>
        <color rgb="FF000000"/>
        <rFont val="Times New Roman"/>
        <family val="1"/>
        <charset val="204"/>
      </rPr>
      <t xml:space="preserve">Прохождение курсов ПК  </t>
    </r>
    <r>
      <rPr>
        <b/>
        <sz val="10"/>
        <color rgb="FF000000"/>
        <rFont val="Times New Roman"/>
        <family val="1"/>
        <charset val="204"/>
      </rPr>
      <t>по вопросам введение обновленных  ФГОС НОО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</si>
  <si>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>мультимедийный компьютер/ноутбук</t>
    </r>
    <r>
      <rPr>
        <sz val="9"/>
        <color rgb="FF000000"/>
        <rFont val="Times New Roman"/>
        <family val="1"/>
        <charset val="204"/>
      </rPr>
      <t xml:space="preserve"> - предназначен для поиска, обработки, хранения и визуализации учебно-познавательной информации</t>
    </r>
  </si>
  <si>
    <t xml:space="preserve">выход в сеть Интернет </t>
  </si>
  <si>
    <r>
      <rPr>
        <b/>
        <sz val="9"/>
        <color rgb="FF000000"/>
        <rFont val="Times New Roman"/>
        <family val="1"/>
        <charset val="204"/>
      </rPr>
      <t xml:space="preserve"> система контроля и мониторинга качества знаний</t>
    </r>
    <r>
      <rPr>
        <sz val="9"/>
        <color rgb="FF000000"/>
        <rFont val="Times New Roman"/>
        <family val="1"/>
        <charset val="204"/>
      </rPr>
      <t xml:space="preserve"> - предназначена для проведения и фиксации образовательных достижений учащихся</t>
    </r>
  </si>
  <si>
    <r>
      <rPr>
        <b/>
        <sz val="9"/>
        <color rgb="FF000000"/>
        <rFont val="Times New Roman"/>
        <family val="1"/>
        <charset val="204"/>
      </rPr>
      <t xml:space="preserve"> цифровой микроскоп</t>
    </r>
    <r>
      <rPr>
        <sz val="9"/>
        <color rgb="FF000000"/>
        <rFont val="Times New Roman"/>
        <family val="1"/>
        <charset val="204"/>
      </rPr>
      <t xml:space="preserve"> - предназначен для просмотра увеличенного изображения объектов на мониторе компьютера</t>
    </r>
  </si>
  <si>
    <r>
      <rPr>
        <b/>
        <sz val="9"/>
        <color rgb="FF000000"/>
        <rFont val="Times New Roman"/>
        <family val="1"/>
        <charset val="204"/>
      </rPr>
      <t xml:space="preserve"> цифровая лаборатория </t>
    </r>
    <r>
      <rPr>
        <sz val="9"/>
        <color rgb="FF000000"/>
        <rFont val="Times New Roman"/>
        <family val="1"/>
        <charset val="204"/>
      </rPr>
      <t>- предназначена для цифрового измерения результатов проведения экспериментов</t>
    </r>
  </si>
  <si>
    <r>
      <rPr>
        <sz val="9"/>
        <color rgb="FF000000"/>
        <rFont val="Times New Roman"/>
        <family val="1"/>
        <charset val="204"/>
      </rPr>
      <t> </t>
    </r>
    <r>
      <rPr>
        <b/>
        <sz val="9"/>
        <color rgb="FF000000"/>
        <rFont val="Times New Roman"/>
        <family val="1"/>
        <charset val="204"/>
      </rPr>
      <t xml:space="preserve"> мультимедиа проектор </t>
    </r>
    <r>
      <rPr>
        <sz val="9"/>
        <color rgb="FF000000"/>
        <rFont val="Times New Roman"/>
        <family val="1"/>
        <charset val="204"/>
      </rPr>
      <t xml:space="preserve">- предназначен для визуализации и управления учебно-познавательной информации </t>
    </r>
  </si>
  <si>
    <t xml:space="preserve"> интерактивная доска</t>
  </si>
  <si>
    <r>
      <rPr>
        <b/>
        <sz val="9"/>
        <color rgb="FF000000"/>
        <rFont val="Times New Roman"/>
        <family val="1"/>
        <charset val="204"/>
      </rPr>
      <t xml:space="preserve"> цифровая видеокамера</t>
    </r>
    <r>
      <rPr>
        <sz val="9"/>
        <color rgb="FF000000"/>
        <rFont val="Times New Roman"/>
        <family val="1"/>
        <charset val="204"/>
      </rPr>
      <t xml:space="preserve"> - предназначена для фиксирования и трансляции информации</t>
    </r>
  </si>
  <si>
    <r>
      <rPr>
        <sz val="9"/>
        <color rgb="FF000000"/>
        <rFont val="Times New Roman"/>
        <family val="1"/>
        <charset val="204"/>
      </rPr>
      <t> </t>
    </r>
    <r>
      <rPr>
        <b/>
        <sz val="9"/>
        <color rgb="FF000000"/>
        <rFont val="Times New Roman"/>
        <family val="1"/>
        <charset val="204"/>
      </rPr>
      <t xml:space="preserve"> печатающее устройство </t>
    </r>
    <r>
      <rPr>
        <sz val="9"/>
        <color rgb="FF000000"/>
        <rFont val="Times New Roman"/>
        <family val="1"/>
        <charset val="204"/>
      </rPr>
      <t>- предназначен для визуализации и тиражирования учебно-дидактических демонстрационных и раздаточных материалов, результатов образовательной деятельности, документов</t>
    </r>
  </si>
  <si>
    <r>
      <rPr>
        <b/>
        <sz val="9"/>
        <color rgb="FF000000"/>
        <rFont val="Times New Roman"/>
        <family val="1"/>
        <charset val="204"/>
      </rPr>
      <t xml:space="preserve"> сканирующее устройство</t>
    </r>
    <r>
      <rPr>
        <sz val="9"/>
        <color rgb="FF000000"/>
        <rFont val="Times New Roman"/>
        <family val="1"/>
        <charset val="204"/>
      </rPr>
      <t xml:space="preserve"> - предназначено для получения копии изображения с нецифровых носителей и трансляции на экране</t>
    </r>
  </si>
  <si>
    <t>Количество  обучающихся, участвующих в олимпиадах для младших школьников</t>
  </si>
  <si>
    <t xml:space="preserve">Количество  обучающихся, которые заняли призовые места (в соответствии с регламентом)   в олимпиадах интеллектуальной направленности для младших школьников </t>
  </si>
  <si>
    <t>Количество обучающихся охваченных  дополнительным образованием с использованием дистанционных технологий и электронного обучения</t>
  </si>
  <si>
    <t>Количество  обучающихся, пользующихся цифровыми образовательными ресурсами (Якласс, Учи.ру сайты ФИПИ, ИСРО  и др.)</t>
  </si>
  <si>
    <t xml:space="preserve">неполных </t>
  </si>
  <si>
    <t>многодетных</t>
  </si>
  <si>
    <t>малообеспеченных</t>
  </si>
  <si>
    <t>по индивидуальным учебным планам, из них</t>
  </si>
  <si>
    <t xml:space="preserve">по индивидуальным образовательным маршрутам </t>
  </si>
  <si>
    <t>по всем предметам</t>
  </si>
  <si>
    <t>по основным предметам</t>
  </si>
  <si>
    <t xml:space="preserve">технической </t>
  </si>
  <si>
    <t>естественно-научной</t>
  </si>
  <si>
    <t>физкультурно-спортивной</t>
  </si>
  <si>
    <t>художественной</t>
  </si>
  <si>
    <t>туристско-краеведческой</t>
  </si>
  <si>
    <t>социально-педагогической</t>
  </si>
  <si>
    <t xml:space="preserve">направление переподготовки </t>
  </si>
  <si>
    <t xml:space="preserve">год прохождения </t>
  </si>
  <si>
    <t xml:space="preserve">место прохождения курсов </t>
  </si>
  <si>
    <t>инклюзивно (обучающиеся с ОВЗ)</t>
  </si>
  <si>
    <t>на дому (обучающиеся с ОВЗ)</t>
  </si>
  <si>
    <t xml:space="preserve">в форме семейного образования </t>
  </si>
  <si>
    <t>Профиль</t>
  </si>
  <si>
    <t xml:space="preserve">предмет, изучаемый на углубленном уровне </t>
  </si>
  <si>
    <t>часов в неделю</t>
  </si>
  <si>
    <t xml:space="preserve">обучаются </t>
  </si>
  <si>
    <t xml:space="preserve">в школе </t>
  </si>
  <si>
    <t>в ОДО</t>
  </si>
  <si>
    <t>тема курсов</t>
  </si>
  <si>
    <t xml:space="preserve">год прохождения курсов </t>
  </si>
  <si>
    <t>ч./н.</t>
  </si>
  <si>
    <t xml:space="preserve">вписать одной строкой </t>
  </si>
  <si>
    <t xml:space="preserve">в/с </t>
  </si>
  <si>
    <t>Форма ОУ ФГОС ООО</t>
  </si>
  <si>
    <r>
      <rPr>
        <sz val="11"/>
        <color rgb="FF000000"/>
        <rFont val="Times New Roman"/>
        <family val="1"/>
        <charset val="204"/>
      </rPr>
      <t xml:space="preserve">Заметитель руководителя, курирующий 5-9 классы/введение обновленных стандартов: </t>
    </r>
    <r>
      <rPr>
        <b/>
        <sz val="11"/>
        <color rgb="FF000000"/>
        <rFont val="Times New Roman"/>
        <family val="1"/>
        <charset val="204"/>
      </rPr>
      <t xml:space="preserve">фамилия </t>
    </r>
  </si>
  <si>
    <t>ед.</t>
  </si>
  <si>
    <r>
      <rPr>
        <sz val="11"/>
        <rFont val="Times New Roman"/>
        <family val="1"/>
        <charset val="204"/>
      </rPr>
      <t xml:space="preserve">Количество обучающихся </t>
    </r>
    <r>
      <rPr>
        <b/>
        <sz val="11"/>
        <rFont val="Times New Roman"/>
        <family val="1"/>
        <charset val="204"/>
      </rPr>
      <t>в 5-х - 9-х классах</t>
    </r>
    <r>
      <rPr>
        <sz val="11"/>
        <rFont val="Times New Roman"/>
        <family val="1"/>
        <charset val="204"/>
      </rPr>
      <t xml:space="preserve">, из них: </t>
    </r>
  </si>
  <si>
    <r>
      <rPr>
        <sz val="11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5-х классах</t>
    </r>
  </si>
  <si>
    <r>
      <rPr>
        <sz val="11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во 6-х классах</t>
    </r>
  </si>
  <si>
    <r>
      <rPr>
        <sz val="11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7-х классах</t>
    </r>
  </si>
  <si>
    <r>
      <rPr>
        <sz val="11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8-х классах</t>
    </r>
  </si>
  <si>
    <r>
      <rPr>
        <sz val="11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9-х классах</t>
    </r>
  </si>
  <si>
    <t xml:space="preserve">Количество учителей, которые с 01.09.2022г. будут вести предметы в  5 - х классах по обновленным стандартам, из них :
</t>
  </si>
  <si>
    <r>
      <rPr>
        <sz val="12"/>
        <color rgb="FF000000"/>
        <rFont val="Times New Roman"/>
        <family val="1"/>
        <charset val="204"/>
      </rPr>
      <t>Данные на</t>
    </r>
    <r>
      <rPr>
        <sz val="12"/>
        <color rgb="FFFF0000"/>
        <rFont val="Times New Roman"/>
        <family val="1"/>
        <charset val="204"/>
      </rPr>
      <t xml:space="preserve"> 01.09.2022.</t>
    </r>
    <r>
      <rPr>
        <sz val="12"/>
        <color rgb="FF000000"/>
        <rFont val="Times New Roman"/>
        <family val="1"/>
        <charset val="204"/>
      </rPr>
      <t xml:space="preserve"> Вписать целое число, если нет данных,  поставить  0 .</t>
    </r>
  </si>
  <si>
    <t>количество  учителей, имеющих стаж (педагогический):
 до 3 лет</t>
  </si>
  <si>
    <t>Количество учителей в  возрасте:             до 20 лет</t>
  </si>
  <si>
    <t xml:space="preserve">от 21 до 25 лет </t>
  </si>
  <si>
    <t xml:space="preserve">от 26 до 35 лет </t>
  </si>
  <si>
    <t xml:space="preserve">от 46 до 55 лет </t>
  </si>
  <si>
    <t xml:space="preserve">от 56 до 65 лет </t>
  </si>
  <si>
    <t xml:space="preserve">от 66  лет и старше </t>
  </si>
  <si>
    <t>Количество  учителей , имеющих  высшую квалификационную категорию</t>
  </si>
  <si>
    <t>Количество  учителей, имеющих  первую квалификационную категорию</t>
  </si>
  <si>
    <r>
      <rPr>
        <sz val="10"/>
        <color rgb="FF000000"/>
        <rFont val="Times New Roman"/>
        <family val="1"/>
        <charset val="204"/>
      </rPr>
      <t xml:space="preserve"> Количество учителей, </t>
    </r>
    <r>
      <rPr>
        <sz val="10"/>
        <color rgb="FFFF0000"/>
        <rFont val="Times New Roman"/>
        <family val="1"/>
        <charset val="204"/>
      </rPr>
      <t xml:space="preserve">с планируемой нагрузкой на 01.09.2022 </t>
    </r>
    <r>
      <rPr>
        <sz val="10"/>
        <color rgb="FF000000"/>
        <rFont val="Times New Roman"/>
        <family val="1"/>
        <charset val="204"/>
      </rPr>
      <t xml:space="preserve">(только нагрузка по предметам в 5-х классах) : 
 </t>
    </r>
    <r>
      <rPr>
        <sz val="11"/>
        <color rgb="FF000000"/>
        <rFont val="Times New Roman"/>
        <family val="1"/>
        <charset val="204"/>
      </rPr>
      <t>до  0,25  ставки</t>
    </r>
  </si>
  <si>
    <r>
      <rPr>
        <b/>
        <sz val="12"/>
        <color rgb="FF000000"/>
        <rFont val="Times New Roman"/>
        <family val="1"/>
        <charset val="204"/>
      </rPr>
      <t xml:space="preserve">Характеристика образовательного процесса с 5-ого по 9-й классы, в разрезе классов, </t>
    </r>
    <r>
      <rPr>
        <b/>
        <sz val="12"/>
        <color rgb="FFFF0000"/>
        <rFont val="Times New Roman"/>
        <family val="1"/>
        <charset val="204"/>
      </rPr>
      <t xml:space="preserve">на 01.01.2022г.  </t>
    </r>
    <r>
      <rPr>
        <b/>
        <sz val="12"/>
        <color rgb="FF000000"/>
        <rFont val="Times New Roman"/>
        <family val="1"/>
        <charset val="204"/>
      </rPr>
      <t>(если другое не указано )</t>
    </r>
  </si>
  <si>
    <t xml:space="preserve">Работа с одаренными обучающимися </t>
  </si>
  <si>
    <r>
      <rPr>
        <sz val="10"/>
        <color rgb="FF000000"/>
        <rFont val="Times New Roman"/>
        <family val="1"/>
        <charset val="204"/>
      </rPr>
      <t xml:space="preserve">Класс (каждый класс расписываем отдельно, </t>
    </r>
    <r>
      <rPr>
        <sz val="10"/>
        <color rgb="FFFF0000"/>
        <rFont val="Times New Roman"/>
        <family val="1"/>
        <charset val="204"/>
      </rPr>
      <t xml:space="preserve">без литеры  (буквы) </t>
    </r>
    <r>
      <rPr>
        <sz val="10"/>
        <color rgb="FF000000"/>
        <rFont val="Times New Roman"/>
        <family val="1"/>
        <charset val="204"/>
      </rPr>
      <t>столько раз, сколько данных классов в параллели)</t>
    </r>
  </si>
  <si>
    <t>Содержание образования и организация образовательного процесса по общеобразовательным программам ООО</t>
  </si>
  <si>
    <t xml:space="preserve">В учебном плане класса есть предмет информатика </t>
  </si>
  <si>
    <t xml:space="preserve">В какую смену обучаются ученики класса </t>
  </si>
  <si>
    <t>Предмет, который в данном классе   изучается на углубленном уровне /  количество  обучающихся по данному предмету (если нет - то не заполнять, если есть - заполняем поочередно с 1 столбца)</t>
  </si>
  <si>
    <t>Количество обучающихся по дополнительным общеразвивающим программам ( учесть количество обучающихся в центрах, являющихся структурными подразделениями школ (в центрах  "Точки роста"; в IT - центрах цифрового образования детей)</t>
  </si>
  <si>
    <t xml:space="preserve">Проектная деятельность </t>
  </si>
  <si>
    <t>Количество  обучающихся, участников школьного, муниципального этапов ВсОШ</t>
  </si>
  <si>
    <t>Количество обучающихся, охваченных  дополнительным образованием с использованием дистанционных технологий и электронного обучения</t>
  </si>
  <si>
    <r>
      <rPr>
        <sz val="9"/>
        <color rgb="FF000000"/>
        <rFont val="Times New Roman"/>
        <family val="1"/>
        <charset val="204"/>
      </rPr>
      <t>Количество  обучающихся, пользующихся цифровыми образовательными ресурсами (Якласс, Учи.ру сайты ФИПИ,</t>
    </r>
    <r>
      <rPr>
        <b/>
        <sz val="9"/>
        <color rgb="FF000000"/>
        <rFont val="Times New Roman"/>
        <family val="1"/>
        <charset val="204"/>
      </rPr>
      <t xml:space="preserve"> ИСРО  </t>
    </r>
    <r>
      <rPr>
        <sz val="9"/>
        <color rgb="FF000000"/>
        <rFont val="Times New Roman"/>
        <family val="1"/>
        <charset val="204"/>
      </rPr>
      <t>и др.)</t>
    </r>
  </si>
  <si>
    <r>
      <rPr>
        <sz val="10"/>
        <color rgb="FF000000"/>
        <rFont val="Times New Roman"/>
        <family val="1"/>
        <charset val="204"/>
      </rPr>
      <t xml:space="preserve">по </t>
    </r>
    <r>
      <rPr>
        <b/>
        <sz val="10"/>
        <color rgb="FF000000"/>
        <rFont val="Times New Roman"/>
        <family val="1"/>
        <charset val="204"/>
      </rPr>
      <t>индивидуальным учебным планам</t>
    </r>
    <r>
      <rPr>
        <sz val="10"/>
        <color rgb="FF000000"/>
        <rFont val="Times New Roman"/>
        <family val="1"/>
        <charset val="204"/>
      </rPr>
      <t>, из них</t>
    </r>
  </si>
  <si>
    <r>
      <rPr>
        <sz val="10"/>
        <color rgb="FF000000"/>
        <rFont val="Times New Roman"/>
        <family val="1"/>
        <charset val="204"/>
      </rPr>
      <t xml:space="preserve">по </t>
    </r>
    <r>
      <rPr>
        <b/>
        <sz val="10"/>
        <color rgb="FF000000"/>
        <rFont val="Times New Roman"/>
        <family val="1"/>
        <charset val="204"/>
      </rPr>
      <t>индивидуальным</t>
    </r>
    <r>
      <rPr>
        <sz val="10"/>
        <color rgb="FF000000"/>
        <rFont val="Times New Roman"/>
        <family val="1"/>
        <charset val="204"/>
      </rPr>
      <t xml:space="preserve"> образовательным </t>
    </r>
    <r>
      <rPr>
        <b/>
        <sz val="10"/>
        <color rgb="FF000000"/>
        <rFont val="Times New Roman"/>
        <family val="1"/>
        <charset val="204"/>
      </rPr>
      <t xml:space="preserve">маршрутам </t>
    </r>
  </si>
  <si>
    <t>Количество проектов, в которых участвуют обучающиеся данного класса (групповых и индивидуальных)</t>
  </si>
  <si>
    <r>
      <rPr>
        <sz val="10"/>
        <color rgb="FF000000"/>
        <rFont val="Times New Roman"/>
        <family val="1"/>
        <charset val="204"/>
      </rPr>
      <t xml:space="preserve">Количество обучающихся, </t>
    </r>
    <r>
      <rPr>
        <b/>
        <sz val="10"/>
        <color rgb="FF000000"/>
        <rFont val="Times New Roman"/>
        <family val="1"/>
        <charset val="204"/>
      </rPr>
      <t>охваченных</t>
    </r>
    <r>
      <rPr>
        <sz val="10"/>
        <color rgb="FF000000"/>
        <rFont val="Times New Roman"/>
        <family val="1"/>
        <charset val="204"/>
      </rPr>
      <t xml:space="preserve"> проектной деятельностью (считаем ученика один раз)</t>
    </r>
  </si>
  <si>
    <t>школьного этапа</t>
  </si>
  <si>
    <t xml:space="preserve">муниципального этапа </t>
  </si>
  <si>
    <t>в форме семейного образования и самообразования</t>
  </si>
  <si>
    <t>количество предметов школьного этапа олимпиады, в которых ученики класса принимали участие</t>
  </si>
  <si>
    <t>количество участников (суммарное  количество обучающихся,  принявших участие )</t>
  </si>
  <si>
    <t xml:space="preserve">количество призеров и победителей </t>
  </si>
  <si>
    <t>количество предметов муниципального этапа, в которых ученики класса принимали участие</t>
  </si>
  <si>
    <t>Форма ОУ ФГОС СОО</t>
  </si>
  <si>
    <r>
      <rPr>
        <sz val="10"/>
        <color rgb="FF000000"/>
        <rFont val="Times New Roman"/>
        <family val="1"/>
        <charset val="204"/>
      </rPr>
      <t xml:space="preserve">Заметитель руководителя, курирующий    10-11 классы/ ФГОС СОО:                  </t>
    </r>
    <r>
      <rPr>
        <b/>
        <sz val="10"/>
        <color rgb="FF000000"/>
        <rFont val="Times New Roman"/>
        <family val="1"/>
        <charset val="204"/>
      </rPr>
      <t xml:space="preserve">фамилия 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</si>
  <si>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 xml:space="preserve"> в 10-х -11-х классах</t>
    </r>
    <r>
      <rPr>
        <sz val="10"/>
        <color rgb="FF000000"/>
        <rFont val="Times New Roman"/>
        <family val="1"/>
        <charset val="204"/>
      </rPr>
      <t xml:space="preserve">, из них: 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</si>
  <si>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10-х классах</t>
    </r>
  </si>
  <si>
    <r>
      <rPr>
        <sz val="10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10"/>
        <color rgb="FF000000"/>
        <rFont val="Times New Roman"/>
        <family val="1"/>
        <charset val="204"/>
      </rPr>
      <t>в 11-х классах</t>
    </r>
  </si>
  <si>
    <t>Характеристика образовательного процесса в 10-х, 11-х классах, в разрезе классов, на 01.01.2022г.  (если другое не указано )</t>
  </si>
  <si>
    <t>Организация образовательного процесса по общеобразовательным программам СОО</t>
  </si>
  <si>
    <t>Содержание образования по общеобразовательным программам СОО</t>
  </si>
  <si>
    <t xml:space="preserve">Индивидуальный проект </t>
  </si>
  <si>
    <t xml:space="preserve">Сменность: ученики класса обучаются </t>
  </si>
  <si>
    <r>
      <rPr>
        <sz val="10"/>
        <color rgb="FF000000"/>
        <rFont val="Times New Roman"/>
        <family val="1"/>
        <charset val="204"/>
      </rPr>
      <t xml:space="preserve">Предмет, который  </t>
    </r>
    <r>
      <rPr>
        <b/>
        <sz val="10"/>
        <color rgb="FFFF0000"/>
        <rFont val="Times New Roman"/>
        <family val="1"/>
        <charset val="204"/>
      </rPr>
      <t>определяет профиль класса и изучается на углубленном уровне</t>
    </r>
    <r>
      <rPr>
        <sz val="10"/>
        <color rgb="FF000000"/>
        <rFont val="Times New Roman"/>
        <family val="1"/>
        <charset val="204"/>
      </rPr>
      <t xml:space="preserve"> /  количество  обучающихся по данному предмету (перечень предметов и количество часов взяты из Примерной основной образовательной программы среднего общего образования: https://fgosreestr.ru/ )</t>
    </r>
  </si>
  <si>
    <t>В учебном плане есть факультативы, спецкурсы:</t>
  </si>
  <si>
    <r>
      <rPr>
        <sz val="9"/>
        <color rgb="FF000000"/>
        <rFont val="Times New Roman"/>
        <family val="1"/>
        <charset val="204"/>
      </rPr>
      <t xml:space="preserve">Количество обучающихся охваченных </t>
    </r>
    <r>
      <rPr>
        <b/>
        <sz val="9"/>
        <color rgb="FF000000"/>
        <rFont val="Times New Roman"/>
        <family val="1"/>
        <charset val="204"/>
      </rPr>
      <t xml:space="preserve"> дополнительным образованием</t>
    </r>
    <r>
      <rPr>
        <sz val="9"/>
        <color rgb="FF000000"/>
        <rFont val="Times New Roman"/>
        <family val="1"/>
        <charset val="204"/>
      </rPr>
      <t xml:space="preserve"> с использованием дистанционных технологий и электронного обучения (!ученик считается один раз)</t>
    </r>
  </si>
  <si>
    <r>
      <rPr>
        <sz val="9"/>
        <color rgb="FF000000"/>
        <rFont val="Times New Roman"/>
        <family val="1"/>
        <charset val="204"/>
      </rPr>
      <t xml:space="preserve">Количество  обучающихся, </t>
    </r>
    <r>
      <rPr>
        <b/>
        <sz val="9"/>
        <color rgb="FF000000"/>
        <rFont val="Times New Roman"/>
        <family val="1"/>
        <charset val="204"/>
      </rPr>
      <t>систематически</t>
    </r>
    <r>
      <rPr>
        <sz val="9"/>
        <color rgb="FF000000"/>
        <rFont val="Times New Roman"/>
        <family val="1"/>
        <charset val="204"/>
      </rPr>
      <t xml:space="preserve"> пользующихся цифровыми образовательными ресурсами (Якласс, Учи.ру сайты ФИПИ,</t>
    </r>
    <r>
      <rPr>
        <b/>
        <sz val="9"/>
        <color rgb="FF000000"/>
        <rFont val="Times New Roman"/>
        <family val="1"/>
        <charset val="204"/>
      </rPr>
      <t xml:space="preserve"> ИСРО  </t>
    </r>
    <r>
      <rPr>
        <sz val="9"/>
        <color rgb="FF000000"/>
        <rFont val="Times New Roman"/>
        <family val="1"/>
        <charset val="204"/>
      </rPr>
      <t>и др.) (!ученик считается один раз)</t>
    </r>
  </si>
  <si>
    <r>
      <rPr>
        <sz val="10"/>
        <color rgb="FF000000"/>
        <rFont val="Times New Roman"/>
        <family val="1"/>
        <charset val="204"/>
      </rPr>
      <t xml:space="preserve">по </t>
    </r>
    <r>
      <rPr>
        <b/>
        <sz val="10"/>
        <color rgb="FF000000"/>
        <rFont val="Times New Roman"/>
        <family val="1"/>
        <charset val="204"/>
      </rPr>
      <t>индивидуальным учебным планам</t>
    </r>
  </si>
  <si>
    <r>
      <rPr>
        <sz val="10"/>
        <color rgb="FF000000"/>
        <rFont val="Times New Roman"/>
        <family val="1"/>
        <charset val="204"/>
      </rPr>
      <t xml:space="preserve">Количество часов в учебном плане </t>
    </r>
    <r>
      <rPr>
        <b/>
        <sz val="10"/>
        <color rgb="FF000000"/>
        <rFont val="Times New Roman"/>
        <family val="1"/>
        <charset val="204"/>
      </rPr>
      <t>за год</t>
    </r>
  </si>
  <si>
    <t xml:space="preserve">Количество обучающихся, у которых по  индивидуальному проекту </t>
  </si>
  <si>
    <t>Количество часов в неделю</t>
  </si>
  <si>
    <t>из них: часов по профилю и в них обучающихся (!ученик считается один раз)</t>
  </si>
  <si>
    <t>согласована и утверждена тема</t>
  </si>
  <si>
    <t xml:space="preserve">прошла защита проекта </t>
  </si>
  <si>
    <t>Русский язык 
(210 часов за 2 года)</t>
  </si>
  <si>
    <t>количество предметов, в которых ученик(и) класса принимали участие</t>
  </si>
  <si>
    <t>количество участников (суммарное  количество обучающихся,  принявших участие во всех олимпиадах данного уровня )</t>
  </si>
  <si>
    <t>количество призеров и победителей  (суммарное количество призеров, точнее число призовых мест)</t>
  </si>
  <si>
    <t>количество предметов, в которых ученики класса принимали участие</t>
  </si>
  <si>
    <t>час.</t>
  </si>
  <si>
    <t>час/неделю</t>
  </si>
  <si>
    <r>
      <rPr>
        <sz val="12"/>
        <color rgb="FF000000"/>
        <rFont val="Times New Roman"/>
        <family val="1"/>
        <charset val="204"/>
      </rPr>
      <t xml:space="preserve"> Обеспечение выполнения </t>
    </r>
    <r>
      <rPr>
        <b/>
        <sz val="12"/>
        <color rgb="FF000000"/>
        <rFont val="Times New Roman"/>
        <family val="1"/>
        <charset val="204"/>
      </rPr>
      <t xml:space="preserve">практической части программ по физике 
примерный перечень практических и лабораторных работ </t>
    </r>
  </si>
  <si>
    <r>
      <rPr>
        <b/>
        <i/>
        <sz val="11"/>
        <color rgb="FF000000"/>
        <rFont val="Times New Roman"/>
        <family val="1"/>
        <charset val="204"/>
      </rPr>
      <t xml:space="preserve">Прямые измерения:
</t>
    </r>
    <r>
      <rPr>
        <sz val="11"/>
        <color rgb="FF000000"/>
        <rFont val="Times New Roman"/>
        <family val="1"/>
        <charset val="204"/>
      </rPr>
      <t>измерение мгновенной скорости с использованием секундомера или компьютера с датчиками;</t>
    </r>
  </si>
  <si>
    <t xml:space="preserve"> сравнение масс (по взаимодействию);</t>
  </si>
  <si>
    <t xml:space="preserve"> измерение сил в механике;</t>
  </si>
  <si>
    <t xml:space="preserve"> измерение температуры жидкостными и цифровыми термометрами;</t>
  </si>
  <si>
    <t xml:space="preserve"> оценка сил взаимодействия молекул (методом отрыва капель);</t>
  </si>
  <si>
    <t xml:space="preserve"> измерение термодинамических параметров газа;</t>
  </si>
  <si>
    <t xml:space="preserve"> измерение ЭДС источника тока;</t>
  </si>
  <si>
    <t xml:space="preserve"> измерение силы взаимодействия катушки с током и магнита помощью электронных весов;</t>
  </si>
  <si>
    <t xml:space="preserve"> определение периода обращения двойных звезд (печатные материалы).</t>
  </si>
  <si>
    <r>
      <rPr>
        <b/>
        <i/>
        <sz val="11"/>
        <color rgb="FF000000"/>
        <rFont val="Times New Roman"/>
        <family val="1"/>
        <charset val="204"/>
      </rPr>
      <t xml:space="preserve">Косвенные измерения: 
</t>
    </r>
    <r>
      <rPr>
        <sz val="11"/>
        <color rgb="FF000000"/>
        <rFont val="Times New Roman"/>
        <family val="1"/>
        <charset val="204"/>
      </rPr>
      <t>измерение ускорения;</t>
    </r>
  </si>
  <si>
    <t xml:space="preserve"> измерение ускорения свободного падения;</t>
  </si>
  <si>
    <t xml:space="preserve"> определение энергии и импульса по тормозному пути;</t>
  </si>
  <si>
    <t xml:space="preserve"> измерение удельной теплоты плавления льда;</t>
  </si>
  <si>
    <t xml:space="preserve"> измерение напряженности вихревого электрического поля (при наблюдении электромагнитной индукции);</t>
  </si>
  <si>
    <t xml:space="preserve"> измерение внутреннего сопротивления источника тока;</t>
  </si>
  <si>
    <t xml:space="preserve"> определение показателя преломления среды;</t>
  </si>
  <si>
    <t xml:space="preserve"> измерение фокусного расстояния собирающей и рассеивающей линз;</t>
  </si>
  <si>
    <t xml:space="preserve"> определение длины световой волны;</t>
  </si>
  <si>
    <t xml:space="preserve"> определение импульса и энергии частицы при движении в магнитном поле (по фотографиям).</t>
  </si>
  <si>
    <r>
      <rPr>
        <b/>
        <i/>
        <sz val="11"/>
        <color rgb="FF000000"/>
        <rFont val="Times New Roman"/>
        <family val="1"/>
        <charset val="204"/>
      </rPr>
      <t xml:space="preserve">Наблюдение явлений:
</t>
    </r>
    <r>
      <rPr>
        <sz val="11"/>
        <color rgb="FF000000"/>
        <rFont val="Times New Roman"/>
        <family val="1"/>
        <charset val="204"/>
      </rPr>
      <t>наблюдение механических явлений в инерциальных и неинерциальных системах отсчета;</t>
    </r>
  </si>
  <si>
    <t xml:space="preserve"> наблюдение вынужденных колебаний и резонанса;</t>
  </si>
  <si>
    <t xml:space="preserve"> наблюдение диффузии;</t>
  </si>
  <si>
    <t xml:space="preserve"> наблюдение явления электромагнитной индукции;</t>
  </si>
  <si>
    <t xml:space="preserve"> наблюдение волновых свойств света: дифракция, интерференция, поляризация;</t>
  </si>
  <si>
    <t xml:space="preserve"> наблюдение спектров;</t>
  </si>
  <si>
    <t xml:space="preserve"> вечерние наблюдения звезд, Луны и планет в телескоп или бинокль.</t>
  </si>
  <si>
    <r>
      <rPr>
        <b/>
        <i/>
        <sz val="11"/>
        <color rgb="FF000000"/>
        <rFont val="Times New Roman"/>
        <family val="1"/>
        <charset val="204"/>
      </rPr>
      <t xml:space="preserve">Исследования:
</t>
    </r>
    <r>
      <rPr>
        <sz val="11"/>
        <color rgb="FF000000"/>
        <rFont val="Times New Roman"/>
        <family val="1"/>
        <charset val="204"/>
      </rPr>
      <t>исследование равноускоренного движения с использованием электронного секундомера или компьютера с датчиками;</t>
    </r>
  </si>
  <si>
    <t xml:space="preserve"> исследование движения тела, брошенного горизонтально;</t>
  </si>
  <si>
    <t xml:space="preserve"> исследование центрального удара;</t>
  </si>
  <si>
    <t xml:space="preserve"> исследование качения цилиндра по наклонной плоскости;</t>
  </si>
  <si>
    <t xml:space="preserve"> исследование движения броуновской частицы (по трекам Перрена);</t>
  </si>
  <si>
    <t xml:space="preserve"> исследование изопроцессов;</t>
  </si>
  <si>
    <t xml:space="preserve"> исследование изохорного процесса и оценка абсолютного нуля;</t>
  </si>
  <si>
    <t xml:space="preserve"> исследование остывания воды;</t>
  </si>
  <si>
    <t xml:space="preserve"> исследование зависимости напряжения на полюсах источника тока от силы тока в цепи;</t>
  </si>
  <si>
    <t xml:space="preserve"> исследование зависимости силы тока через лампочку от напряжения на ней;</t>
  </si>
  <si>
    <t xml:space="preserve"> исследование нагревания воды нагревателем небольшой мощности;</t>
  </si>
  <si>
    <t xml:space="preserve"> исследование явления электромагнитной индукции;</t>
  </si>
  <si>
    <t xml:space="preserve"> исследование зависимости угла преломления от угла падения;</t>
  </si>
  <si>
    <t xml:space="preserve"> исследование зависимости расстояния от линзы до изображения от расстояния от линзы до предмета;</t>
  </si>
  <si>
    <t xml:space="preserve"> исследование спектра водорода;</t>
  </si>
  <si>
    <t xml:space="preserve"> исследование движения двойных звезд (по печатным материалам).</t>
  </si>
  <si>
    <r>
      <rPr>
        <b/>
        <i/>
        <sz val="11"/>
        <color rgb="FF000000"/>
        <rFont val="Times New Roman"/>
        <family val="1"/>
        <charset val="204"/>
      </rPr>
      <t xml:space="preserve">Проверка гипотез (в том числе имеются неверные): 
</t>
    </r>
    <r>
      <rPr>
        <sz val="11"/>
        <color rgb="FF000000"/>
        <rFont val="Times New Roman"/>
        <family val="1"/>
        <charset val="204"/>
      </rPr>
      <t>при движении бруска по наклонной плоскости время перемещения на определенное расстояния тем больше, чем больше масса бруска;</t>
    </r>
  </si>
  <si>
    <t xml:space="preserve"> при движении бруска по наклонной плоскости скорость прямо пропорциональна пути;</t>
  </si>
  <si>
    <t xml:space="preserve"> при затухании колебаний амплитуда обратно пропорциональна времени;</t>
  </si>
  <si>
    <t xml:space="preserve"> квадрат среднего перемещения броуновской частицы прямо пропорционален времени наблюдения (по трекам Перрена);</t>
  </si>
  <si>
    <t xml:space="preserve"> скорость остывания воды линейно зависит от времени остывания;</t>
  </si>
  <si>
    <t xml:space="preserve"> напряжение при последовательном включении лампочки и резистора не равно сумме напряжений на лампочке и резисторе;</t>
  </si>
  <si>
    <t xml:space="preserve"> угол преломления прямо пропорционален углу падения;</t>
  </si>
  <si>
    <t xml:space="preserve"> при плотном сложении двух линз оптические силы складываются;</t>
  </si>
  <si>
    <r>
      <rPr>
        <b/>
        <i/>
        <sz val="11"/>
        <color rgb="FF000000"/>
        <rFont val="Times New Roman"/>
        <family val="1"/>
        <charset val="204"/>
      </rPr>
      <t xml:space="preserve">Конструирование технических устройств:
</t>
    </r>
    <r>
      <rPr>
        <sz val="11"/>
        <color rgb="FF000000"/>
        <rFont val="Times New Roman"/>
        <family val="1"/>
        <charset val="204"/>
      </rPr>
      <t>конструирование наклонной плоскости с заданным КПД;</t>
    </r>
  </si>
  <si>
    <t xml:space="preserve"> конструирование рычажных весов;</t>
  </si>
  <si>
    <t xml:space="preserve"> конструирование наклонной плоскости, по которой брусок движется с заданным ускорением;</t>
  </si>
  <si>
    <t xml:space="preserve"> конструирование электродвигателя;</t>
  </si>
  <si>
    <t xml:space="preserve"> конструирование трансформатора;</t>
  </si>
  <si>
    <t xml:space="preserve"> конструирование модели телескопа или микроскопа.</t>
  </si>
  <si>
    <r>
      <rPr>
        <sz val="12"/>
        <color rgb="FF000000"/>
        <rFont val="Times New Roman"/>
        <family val="1"/>
        <charset val="204"/>
      </rPr>
      <t xml:space="preserve">
Обеспечение выполнения </t>
    </r>
    <r>
      <rPr>
        <b/>
        <sz val="12"/>
        <color rgb="FF000000"/>
        <rFont val="Times New Roman"/>
        <family val="1"/>
        <charset val="204"/>
      </rPr>
      <t>практической части программ по химии
примерные темы практических работ</t>
    </r>
  </si>
  <si>
    <t>Качественное определение углерода, водорода и хлора в органических веществах.</t>
  </si>
  <si>
    <t>Конструирование шаростержневых моделей молекул органических веществ.</t>
  </si>
  <si>
    <t>Распознавание пластмасс и волокон.</t>
  </si>
  <si>
    <t>Получение искусственного шелка.</t>
  </si>
  <si>
    <t>Решение экспериментальных задач на получение органических веществ.</t>
  </si>
  <si>
    <t>Решение экспериментальных задач на распознавание органических веществ.</t>
  </si>
  <si>
    <t>Идентификация неорганических соединений.</t>
  </si>
  <si>
    <t>Получение, собирание и распознавание газов.</t>
  </si>
  <si>
    <t>Решение экспериментальных задач по теме «Металлы».</t>
  </si>
  <si>
    <t>Решение экспериментальных задач по теме «Неметаллы».</t>
  </si>
  <si>
    <t>Решение экспериментальных задач по теме «Генетическая связь между классами неорганических соединений».</t>
  </si>
  <si>
    <t>Решение экспериментальных задач по теме «Генетическая связь между классами органических соединений».</t>
  </si>
  <si>
    <t>Получение этилена и изучение его свойств.</t>
  </si>
  <si>
    <t>Получение уксусной кислоты и изучение ее свойств.</t>
  </si>
  <si>
    <t>Гидролиз жиров.</t>
  </si>
  <si>
    <t>Изготовление мыла ручной работы.</t>
  </si>
  <si>
    <t>Химия косметических средств.</t>
  </si>
  <si>
    <t>Исследование свойств белков.</t>
  </si>
  <si>
    <t>Основы пищевой химии.</t>
  </si>
  <si>
    <t>Исследование пищевых добавок.</t>
  </si>
  <si>
    <t>Свойства одноатомных и многоатомных спиртов.</t>
  </si>
  <si>
    <t>Химические свойства альдегидов.</t>
  </si>
  <si>
    <t>Синтез сложного эфира.</t>
  </si>
  <si>
    <t>Гидролиз углеводов.</t>
  </si>
  <si>
    <t>Устранение временной жесткости воды.</t>
  </si>
  <si>
    <t>Качественные реакции на неорганические вещества и ионы.</t>
  </si>
  <si>
    <t>Исследование влияния различных факторов на скорость химической реакции.</t>
  </si>
  <si>
    <t>Определение концентрации раствора аскорбиновой кислоты методом титрования.</t>
  </si>
  <si>
    <r>
      <rPr>
        <sz val="12"/>
        <color rgb="FF000000"/>
        <rFont val="Times New Roman"/>
        <family val="1"/>
        <charset val="204"/>
      </rPr>
      <t xml:space="preserve">Обеспечение выполнения практической части программ </t>
    </r>
    <r>
      <rPr>
        <b/>
        <sz val="12"/>
        <color rgb="FF000000"/>
        <rFont val="Times New Roman"/>
        <family val="1"/>
        <charset val="204"/>
      </rPr>
      <t>по биологии
примерный перечень лабораторных и практических работ</t>
    </r>
  </si>
  <si>
    <t>Использование различных методов при изучении биологических объектов.</t>
  </si>
  <si>
    <t>Техника микроскопирования.</t>
  </si>
  <si>
    <t>Изучение клеток растений и животных под микроскопом на готовых микропрепаратах и их описание.</t>
  </si>
  <si>
    <t>Приготовление, рассматривание и описание микропрепаратов клеток растений.</t>
  </si>
  <si>
    <t>Сравнение строения клеток растений, животных, грибов и бактерий.</t>
  </si>
  <si>
    <t>Изучение движения цитоплазмы.</t>
  </si>
  <si>
    <t>Изучение плазмолиза и деплазмолиза в клетках кожицы лука.</t>
  </si>
  <si>
    <t>Изучение ферментативного расщепления пероксида водорода в растительных и животных клетках.</t>
  </si>
  <si>
    <t>Обнаружение белков, углеводов, липидов с помощью качественных реакций.</t>
  </si>
  <si>
    <t>Выделение ДНК.</t>
  </si>
  <si>
    <t>Изучение каталитической активности ферментов (на примере амилазы или каталазы).</t>
  </si>
  <si>
    <t>Наблюдение митоза в клетках кончика корешка лука на готовых микропрепаратах.</t>
  </si>
  <si>
    <t>Изучение хромосом на готовых микропрепаратах.</t>
  </si>
  <si>
    <t>Изучение стадий мейоза на готовых микропрепаратах.</t>
  </si>
  <si>
    <t>Изучение строения половых клеток на готовых микропрепаратах.</t>
  </si>
  <si>
    <t>Решение элементарных задач по молекулярной биологии.</t>
  </si>
  <si>
    <t>Выявление признаков сходства зародышей человека и других позвоночных животных как доказательство их родства.</t>
  </si>
  <si>
    <t>Составление элементарных схем скрещивания.</t>
  </si>
  <si>
    <t>Решение генетических задач.</t>
  </si>
  <si>
    <t>Изучение результатов моногибридного и дигибридного скрещивания у дрозофилы.</t>
  </si>
  <si>
    <t>Составление и анализ родословных человека.</t>
  </si>
  <si>
    <t>Изучение изменчивости, построение вариационного ряда и вариационной кривой.</t>
  </si>
  <si>
    <t>Описание фенотипа.</t>
  </si>
  <si>
    <t>Сравнение видов по морфологическому критерию.</t>
  </si>
  <si>
    <t>Описание приспособленности организма и ее относительного характера.</t>
  </si>
  <si>
    <t>Выявление приспособлений организмов к влиянию различных экологических факторов.</t>
  </si>
  <si>
    <t>Сравнение анатомического строения растений разных мест обитания.</t>
  </si>
  <si>
    <t>Методы измерения факторов среды обитания.</t>
  </si>
  <si>
    <t>Изучение экологических адаптаций человека.</t>
  </si>
  <si>
    <t>Составление пищевых цепей.</t>
  </si>
  <si>
    <t>Изучение и описание экосистем своей местности.</t>
  </si>
  <si>
    <t>Моделирование структур и процессов, происходящих в экосистемах.</t>
  </si>
  <si>
    <t>Оценка антропогенных изменений в природе.</t>
  </si>
  <si>
    <t>Краткое наименование образовательной организации</t>
  </si>
  <si>
    <t xml:space="preserve">Количество обучающихся 1-4 классов, для которых русский язык не является родным </t>
  </si>
  <si>
    <t xml:space="preserve">Количество обучающихся 5-9 классов, для которых русский язык не является родным </t>
  </si>
  <si>
    <t xml:space="preserve">Количество обучающихся 10-11 классов, для которых русский язык не является родным </t>
  </si>
  <si>
    <t xml:space="preserve">Количество детей, проживающих в семьях:         неполных </t>
  </si>
  <si>
    <t>Организация образовательного процесса</t>
  </si>
  <si>
    <t>Количество обучающихся по индивидуальным учебным планам всего, из них:</t>
  </si>
  <si>
    <t>обучаются инклюзивно (ОВЗ)</t>
  </si>
  <si>
    <t>обучаются на дому (ОВЗ)</t>
  </si>
  <si>
    <t xml:space="preserve">Количество обучающихся по индивидуальным образовательным маршрутам </t>
  </si>
  <si>
    <t>Количество обучающихся в первую смену</t>
  </si>
  <si>
    <t>во вторую смену</t>
  </si>
  <si>
    <t>в третью смену</t>
  </si>
  <si>
    <t>Доля  обучающихся, обеспеченных учебниками, по всем предметам, включенным в учебный план</t>
  </si>
  <si>
    <t>по основным предметам, включенным в учебный план</t>
  </si>
  <si>
    <t xml:space="preserve">Содержание образования </t>
  </si>
  <si>
    <t>Количество обучающихся по УМК                                                                              – «Школа России»;</t>
  </si>
  <si>
    <t>Профиль Универсальный</t>
  </si>
  <si>
    <t xml:space="preserve">Количество обучающихся 1 - 4 классов, которые изучают  следующий  предмет на углубленном уровне:
 Русский язык </t>
  </si>
  <si>
    <t xml:space="preserve">Количество обучающихся 5 - 9 классов, которые изучают  следующий  предмет на углубленном уровне:
Русский язык </t>
  </si>
  <si>
    <t>Количество обучающихся 10 -11  классов, которые изучают  следующий  предмет на углубленном уровне:
 Русский язык (210 часов за 2 года)</t>
  </si>
  <si>
    <t>Профиль Технологический</t>
  </si>
  <si>
    <t xml:space="preserve">Количество обучающихся10 -11  классов, которые изучают  следующий  предмет на углубленном уровне:
 Русский язык </t>
  </si>
  <si>
    <t>Профиль Естественно-научный</t>
  </si>
  <si>
    <t xml:space="preserve">Количество обучающихся 10 -11  классов, которые изучают  следующий  предмет на углубленном уровне:
 Русский язык </t>
  </si>
  <si>
    <t>Профиль Гуманитарный</t>
  </si>
  <si>
    <t>Профиль Социально-экономический</t>
  </si>
  <si>
    <t>Количество обучающихся, изучающих предмет Информатика в следующих классах:</t>
  </si>
  <si>
    <t>во 2 классе</t>
  </si>
  <si>
    <t xml:space="preserve">в 3 классе </t>
  </si>
  <si>
    <t xml:space="preserve">в 4 классе </t>
  </si>
  <si>
    <t xml:space="preserve">в 5 классе </t>
  </si>
  <si>
    <t xml:space="preserve">в 6 классе </t>
  </si>
  <si>
    <t xml:space="preserve">в 7 классе </t>
  </si>
  <si>
    <t xml:space="preserve">в 8 классе </t>
  </si>
  <si>
    <t xml:space="preserve">в 9 классе </t>
  </si>
  <si>
    <t xml:space="preserve">в 10 классе </t>
  </si>
  <si>
    <t xml:space="preserve">в 11 классе </t>
  </si>
  <si>
    <t xml:space="preserve">Технологии: проектная деятельность </t>
  </si>
  <si>
    <t xml:space="preserve">Количество обучающихся  5 - 9 классов, участвующих в проектной деятельности </t>
  </si>
  <si>
    <t xml:space="preserve">Индивидуальный проект   внесен в учебный план 10 и 11 классов </t>
  </si>
  <si>
    <t xml:space="preserve">Количество обучающихся 10 классов, разрабатывающих индивидуальные проекты </t>
  </si>
  <si>
    <t xml:space="preserve">Количество обучающихся 11 классов, разрабатывающих индивидуальные проекты </t>
  </si>
  <si>
    <t xml:space="preserve">Количество обучающихся 10 классов, защитивших индивидуальные проекты </t>
  </si>
  <si>
    <t xml:space="preserve">Количество обучающихся 11 классов, защитивших  индивидуальные проекты </t>
  </si>
  <si>
    <t>Содержание образования  по дополнительным общеобразовательным программам различной направленности</t>
  </si>
  <si>
    <t xml:space="preserve">Количество учеников 1-4 классов, обучающихся по программам технической  направленности 
в школе </t>
  </si>
  <si>
    <t xml:space="preserve">в ОДО </t>
  </si>
  <si>
    <t xml:space="preserve">Количество учеников 1-4 классов, обучающихся по программам естественно-научной  направленности 
в школе </t>
  </si>
  <si>
    <t xml:space="preserve">Количество учеников 1-4 классов, обучающихся по программам физкультурно-спортивной  направленности 
в школе </t>
  </si>
  <si>
    <t xml:space="preserve">Количество учеников 1-4 классов, обучающихся по программам художественной направленности 
в школе </t>
  </si>
  <si>
    <t xml:space="preserve">Количество учеников 1-4 классов, обучающихся по программам туристско-краеведческой направленности 
в школе </t>
  </si>
  <si>
    <t xml:space="preserve">Количество учеников 1-4 классов, обучающихся по программам социально-педагогической направленности 
в школе </t>
  </si>
  <si>
    <t xml:space="preserve">Количество учеников 5-9 классов, обучающихся по программам технической  направленности 
в школе </t>
  </si>
  <si>
    <t xml:space="preserve">Количество учеников 5-9 классов, обучающихся по программам естественно-научной  направленности    в школе </t>
  </si>
  <si>
    <t xml:space="preserve">Количество учеников 5-9 классов, обучающихся по программам физкультурно-спортивной  направленности    в школе </t>
  </si>
  <si>
    <t xml:space="preserve">Количество учеников 5-9 классов, обучающихся по программам художественной направленности   в школе </t>
  </si>
  <si>
    <t xml:space="preserve">Количество учеников 5-9 классов, обучающихся по программам туристско-краеведческой направленности 
в школе </t>
  </si>
  <si>
    <t xml:space="preserve">Количество учеников 5-9 классов, обучающихся по программам социально-педагогической направленности 
в школе </t>
  </si>
  <si>
    <t xml:space="preserve">В учебном плане есть факультативы, спецкурсы: в среднем на класс часов </t>
  </si>
  <si>
    <t>из них по профилю</t>
  </si>
  <si>
    <t xml:space="preserve">Количество обучающихся (факультативы, спецкурсы ) от общего числа </t>
  </si>
  <si>
    <t xml:space="preserve">доля внешних совместителей </t>
  </si>
  <si>
    <t xml:space="preserve">Количество учителей (в том числе учителей начальных классов), из них: </t>
  </si>
  <si>
    <t xml:space="preserve">доля  учителей, имеющих: высшее  образование </t>
  </si>
  <si>
    <t>среднее профессиональное образование в области, соответствующей преподаваемому предмету</t>
  </si>
  <si>
    <t>Доля  учителей, имеющих стаж (педагогический):    до 3 лет</t>
  </si>
  <si>
    <t>Доля  учителей в  возрасте:            до 20 лет</t>
  </si>
  <si>
    <t>Доля учителей, имеющих  высшую квалификационную категорию</t>
  </si>
  <si>
    <t>Доля учителей, имеющих  первую квалификационную категорию</t>
  </si>
  <si>
    <t>Доля учителей, имеющих нагрузку:    до  0,25  ставки</t>
  </si>
  <si>
    <t>Количество педагогических работников (кроме учителей), из них:</t>
  </si>
  <si>
    <t xml:space="preserve">Доля педработников, имеющих: высшее образование </t>
  </si>
  <si>
    <t>Доля  педработников, имеющих стаж (педагогический):       до 3 лет</t>
  </si>
  <si>
    <t>Доля  педработников в  возрасте: до 20 лет</t>
  </si>
  <si>
    <t>Доля  педработников, имеющих  высшую квалификационную категорию</t>
  </si>
  <si>
    <t>Доля педработников, имеющих  первую квалификационную категорию</t>
  </si>
  <si>
    <t>Доля педработников, имеющих нагрузку:      до  0,25  ставки</t>
  </si>
  <si>
    <t>КАДРЫ:
 Доля учителей, ведущих  предметы в 5-х - 11-х классах, из них:</t>
  </si>
  <si>
    <t>Доля учителей, прошедших переподготовку, из них по направлению: 
педагогическое направление</t>
  </si>
  <si>
    <t>Доля учителей, прошедших курсы повышения квалификации,  по вопросам введения обновленных  стандартов ФГОС ООО и ФГОС НОО, из них:</t>
  </si>
  <si>
    <t xml:space="preserve">место прохождения курсов: </t>
  </si>
  <si>
    <t>КАДРЫ начальной школы:
Количество учителей начальной школы (с 1 - 4 класс), из них:</t>
  </si>
  <si>
    <r>
      <rPr>
        <b/>
        <sz val="10"/>
        <rFont val="Times New Roman"/>
        <family val="1"/>
        <charset val="204"/>
      </rPr>
      <t>Нагрузка:</t>
    </r>
    <r>
      <rPr>
        <sz val="10"/>
        <rFont val="Times New Roman"/>
        <family val="1"/>
        <charset val="204"/>
      </rPr>
      <t xml:space="preserve">              ведут 2 класса </t>
    </r>
  </si>
  <si>
    <t xml:space="preserve">Количество учителей, имеющих полную нагрузку до 0,5 ставки </t>
  </si>
  <si>
    <r>
      <rPr>
        <b/>
        <sz val="10"/>
        <color rgb="FF000000"/>
        <rFont val="Times New Roman"/>
        <family val="1"/>
        <charset val="204"/>
      </rPr>
      <t xml:space="preserve">Количество учителей начальных классов, имеющих следующее образование образование:
</t>
    </r>
    <r>
      <rPr>
        <sz val="10"/>
        <color rgb="FF000000"/>
        <rFont val="Times New Roman"/>
        <family val="1"/>
        <charset val="204"/>
      </rPr>
      <t xml:space="preserve">высшее образование                  </t>
    </r>
  </si>
  <si>
    <t>Количество учителей начальных классов , прошедших переподготовку, из них по направлению: 
педагогическое направление</t>
  </si>
  <si>
    <t>Количество учителей, прошедших курсы повышения квалификации,  по вопросам введения обновленных  стандартов ФГОС ООО и ФГОС НОО, из них:</t>
  </si>
  <si>
    <t>Доля   учителей, имеющих стаж (педагогический):    до 3 лет</t>
  </si>
  <si>
    <t>Доля учителей в  возрасте:             до 20 лет</t>
  </si>
  <si>
    <t>Доля учителей, с планируемой нагрузкой на 01.09.2022 (только нагрузка по предметам в 5-х классах) :           до  0,25  ставки</t>
  </si>
  <si>
    <t xml:space="preserve">Материально -техническое обеспечение образовательного процесса </t>
  </si>
  <si>
    <t xml:space="preserve">Количество компьютеров  на 100  обучающихся </t>
  </si>
  <si>
    <t>Кабинетов начальной школы</t>
  </si>
  <si>
    <t>АРМ начальная школа:  мультимедийный компьютер/ноутбук</t>
  </si>
  <si>
    <t xml:space="preserve"> система контроля и мониторинга качества знаний</t>
  </si>
  <si>
    <t xml:space="preserve"> цифровой микроскоп </t>
  </si>
  <si>
    <t xml:space="preserve"> цифровая лаборатория</t>
  </si>
  <si>
    <t>  мультимедиа проектор</t>
  </si>
  <si>
    <t xml:space="preserve"> цифровая видеокамера</t>
  </si>
  <si>
    <t>  печатающее устройство</t>
  </si>
  <si>
    <t xml:space="preserve"> сканирующее устройство</t>
  </si>
  <si>
    <t xml:space="preserve">Обеспечение выполнения практической части программ по физике </t>
  </si>
  <si>
    <t xml:space="preserve">Обеспечение выполнения практической части программ по химии </t>
  </si>
  <si>
    <t xml:space="preserve">Обеспечение выполнения практической части программ по биологии </t>
  </si>
  <si>
    <t>Самооценка готовности к введению обновленных ФГОС ООО и ФГОС НОО</t>
  </si>
  <si>
    <t xml:space="preserve">3.  Подготовлены списки учебников и учебных пособий на 2022/23уч.г., используемых в образовательной деятельности в соответствии с ФГОС НОО/ООО (согласно  федеральному переченю учебников), оценен процент  обеспеченности учебниками. </t>
  </si>
  <si>
    <t xml:space="preserve">10. Ведется мониторинг (контроль) готовности ОО  к введению обновленных стандартов; сформирована система мониторинга готовности каждого учителя к реализации обновленных ФГОС ( ряд показателей: в календарно-тематическое планирование встроены задания по формированию функциональной грамотности (ИСРО), в педагогическую деятельность включены федеральные онлайн конструкторы, электронные конспекты уроков, соответствующие требованиям обновленных ФГОС, имеется банк приемов по решению в урочной и внеурочной деятельности задач воспитания)  </t>
  </si>
  <si>
    <t>1. Проведен анализ материально-технического обеспечения образовательного процесса в соответствии с требованиями обновленных стандартов  ФГОС НОО и ФГОС ООО</t>
  </si>
  <si>
    <t xml:space="preserve">3. Обеспечено соответствие санитарно-гигиенических условий требованиям обновленных стандартов  ФГОС НОО и ФГОС ООО и СанПиН ("да" - при 100% соответствии ) </t>
  </si>
  <si>
    <t xml:space="preserve">4. Обеспечено соответствие условий реализации ООП противопожарным нормам, нормам охраны труда работников образовательной организации 
("да" - при 100% соответствии ) </t>
  </si>
  <si>
    <t xml:space="preserve">5. Обеспечено соответствие информационно-образовательной среды требованиям обновленных стандартов  ФГОС НОО и ФГОС ООО
("да" - при 100% соответствии ) </t>
  </si>
  <si>
    <t xml:space="preserve">6. Обеспечена укомплектованность библиотечно-информационного центра печатными и электронными образовательными ресурсами 
("да" - при 100% соответствии ) </t>
  </si>
  <si>
    <t xml:space="preserve">7. Обеспечен контролируемый доступ участников образовательной деятельности к информационным образовательным ресурсам в сети Интернет в соответствии с требованиями обновленных стандартов  ФГОС НОО и ФГОС ООО ("да" - при 100% соответствии ) </t>
  </si>
  <si>
    <t>В образовательной организации (на основе приказа, Положения ) школьный этап проведения ВсОШ   обеспечен общественным независимым наблюдением ( "да" - при 100% обеспечении  наблюдения, отсутствии нарушений и т.д.)</t>
  </si>
  <si>
    <t xml:space="preserve">Приняты меры по повышению объективности  при проверке результатов ВсОШ (работа комиссии осуществлена в соответствии с Регламентом/Положением, соблюдены требования по оценке в соответствии со спецификацией) </t>
  </si>
  <si>
    <t xml:space="preserve">Одаренные дети </t>
  </si>
  <si>
    <t>Доля обучающихся, участвующих в олимпиадах для младших школьников</t>
  </si>
  <si>
    <t>Доля обучающихся, которые заняли призовые места (в соответствии с регламентом)   в олимпиадах для младших школьников интеллектуальной направленности</t>
  </si>
  <si>
    <t>Количество  обучающихся, которые заняли призовые места (в соответствии с регламентом)   в олимпиадах для младших школьников интеллектуальной направленности</t>
  </si>
  <si>
    <t>Доля  обучающихся охваченных  дополнительным образованием с использованием дистанционных технологий и электронного обучения</t>
  </si>
  <si>
    <t>Доля  обучающихся, пользующихся цифровыми образовательными ресурсами (Якласс, Учи.ру сайты ФИПИ, ИСРО  и др.)</t>
  </si>
  <si>
    <r>
      <rPr>
        <sz val="10"/>
        <rFont val="Times New Roman"/>
        <family val="1"/>
        <charset val="204"/>
      </rPr>
      <t xml:space="preserve">Количество  обучающихся, участников </t>
    </r>
    <r>
      <rPr>
        <b/>
        <sz val="10"/>
        <rFont val="Times New Roman"/>
        <family val="1"/>
        <charset val="204"/>
      </rPr>
      <t>школьного этапа ВсОШ</t>
    </r>
    <r>
      <rPr>
        <sz val="10"/>
        <rFont val="Times New Roman"/>
        <family val="1"/>
        <charset val="204"/>
      </rPr>
      <t xml:space="preserve"> - 2021/22  (суммарное  количество обучающихся,  принявших участие )</t>
    </r>
  </si>
  <si>
    <t>из них, из классов с углубленным изучением предметов</t>
  </si>
  <si>
    <r>
      <rPr>
        <sz val="10"/>
        <rFont val="Times New Roman"/>
        <family val="1"/>
        <charset val="204"/>
      </rPr>
      <t xml:space="preserve">Количество  обучающихся, участников </t>
    </r>
    <r>
      <rPr>
        <b/>
        <sz val="10"/>
        <rFont val="Times New Roman"/>
        <family val="1"/>
        <charset val="204"/>
      </rPr>
      <t>регионального этапа ВсОШ</t>
    </r>
    <r>
      <rPr>
        <sz val="10"/>
        <rFont val="Times New Roman"/>
        <family val="1"/>
        <charset val="204"/>
      </rPr>
      <t xml:space="preserve"> - 2021/22  (суммарное  количество обучающихся,  принявших участие )</t>
    </r>
  </si>
  <si>
    <t>Доля  обучающихся, охваченных  дополнительным образованием с использованием дистанционных технологий и электронного обучения</t>
  </si>
  <si>
    <t>Доля обучающихся, пользующихся цифровыми образовательными ресурсами (Якласс, Учи.ру сайты ФИПИ, ИСРО  и др.)</t>
  </si>
  <si>
    <t>В учебном плане класса есть предмет информатика</t>
  </si>
  <si>
    <t>0,5 часа в неделю</t>
  </si>
  <si>
    <t>Доля обучающихся в первую смену</t>
  </si>
  <si>
    <t>Доля  обучающихся, обеспеченных учебниками, 
по всем предметам, включенным в учебный план</t>
  </si>
  <si>
    <t>Доля обучающихся по УМК                                                                              – «Школа России»;</t>
  </si>
  <si>
    <t xml:space="preserve">Доля обучающихся 1 - 4 классов, которые изучают  следующий  предмет на углубленном уровне:  Русский язык </t>
  </si>
  <si>
    <t xml:space="preserve">Доля обучающихся 5 - 9 классов, которые изучают  следующий  предмет на углубленном уровне: Русский язык </t>
  </si>
  <si>
    <r>
      <rPr>
        <sz val="10"/>
        <rFont val="Times New Roman"/>
        <family val="1"/>
        <charset val="204"/>
      </rPr>
      <t xml:space="preserve">Доля обучающихся 10 -11  классов, которые изучают  следующий  предмет на углубленном уровне:
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Русский язык </t>
    </r>
  </si>
  <si>
    <t xml:space="preserve">Доля обучающихся 1 - 4 классов, которые изучают  следующий  предмет на углубленном уровне:
 Русский язык </t>
  </si>
  <si>
    <t xml:space="preserve">Доля обучающихся 5 - 9 классов, которые изучают  следующий  предмет на углубленном уровне:
Русский язык </t>
  </si>
  <si>
    <r>
      <rPr>
        <sz val="10"/>
        <rFont val="Times New Roman"/>
        <family val="1"/>
        <charset val="204"/>
      </rPr>
      <t xml:space="preserve">Доля обучающихся 10 -11  классов, которые изучают  следующий  предмет на углубленном уровне:
</t>
    </r>
    <r>
      <rPr>
        <b/>
        <sz val="10"/>
        <rFont val="Times New Roman"/>
        <family val="1"/>
        <charset val="204"/>
      </rPr>
      <t xml:space="preserve"> Русский язык </t>
    </r>
  </si>
  <si>
    <t>Доля обучающихся, изучающих предмет Информатика в следующих классах:</t>
  </si>
  <si>
    <t xml:space="preserve">Доля обучающихся 5 - 9 классов, участвующих в проектной деятельности </t>
  </si>
  <si>
    <t xml:space="preserve">Индивидуальный проект:    внесен в учебный план </t>
  </si>
  <si>
    <t xml:space="preserve">доля обучающихся 10 классов, разрабатывающих индивидуальные проекты </t>
  </si>
  <si>
    <t xml:space="preserve">доля обучающихся 11 классов, разрабатывающих индивидуальные проекты </t>
  </si>
  <si>
    <t xml:space="preserve">доля обучающихся 10 классов, защитивших индивидуальные проекты </t>
  </si>
  <si>
    <t xml:space="preserve">доля обучающихся 11 классов, защитивших  индивидуальные проекты </t>
  </si>
  <si>
    <t xml:space="preserve">Доля учеников 1-4 классов, обучающихся по программам технической  направленности 
в школе </t>
  </si>
  <si>
    <t xml:space="preserve">Доля учеников 1-4 классов, обучающихся по программам естественно-научной  направленности 
в школе </t>
  </si>
  <si>
    <t xml:space="preserve">Доля учеников 1-4 классов, обучающихся по программам физкультурно-спортивной  направленности 
в школе </t>
  </si>
  <si>
    <t xml:space="preserve">Доля учеников 1-4 классов, обучающихся по программам художественной направленности 
в школе </t>
  </si>
  <si>
    <t xml:space="preserve">Доля учеников 1-4 классов, обучающихся по программам туристско-краеведческой направленности 
в школе </t>
  </si>
  <si>
    <t xml:space="preserve">Доля учеников 1-4 классов, обучающихся по программам социально-педагогической направленности 
в школе </t>
  </si>
  <si>
    <t xml:space="preserve">Доля учеников 5-9 классов, обучающихся по программам технической  направленности 
в школе </t>
  </si>
  <si>
    <t xml:space="preserve">Доля учеников 5-9 классов, обучающихся по программам естественно-научной  направленности    в школе </t>
  </si>
  <si>
    <t xml:space="preserve">Доля учеников 5-9 классов, обучающихся по программам физкультурно-спортивной  направленности    в школе </t>
  </si>
  <si>
    <t xml:space="preserve">Доля учеников 5-9 классов, обучающихся по программам художественной направленности   в школе </t>
  </si>
  <si>
    <t xml:space="preserve">Доля учеников 5-9 классов, обучающихся по программам туристско-краеведческой направленности 
в школе </t>
  </si>
  <si>
    <t xml:space="preserve">Доля учеников 5-9 классов, обучающихся по программам социально-педагогической направленности 
в школе </t>
  </si>
  <si>
    <t xml:space="preserve">доля обучающихся (факультативы, спецкурсы ) от общего числа </t>
  </si>
  <si>
    <t xml:space="preserve">доля  учителей, имеющих: высшее образование </t>
  </si>
  <si>
    <t xml:space="preserve">Доля педработников, имеющих: высшее педагогическое образование </t>
  </si>
  <si>
    <t>среднее профессиональное педагогическое образование</t>
  </si>
  <si>
    <t xml:space="preserve">Доля учителей, имеющих полную нагрузку до 0,5 ставки </t>
  </si>
  <si>
    <r>
      <rPr>
        <b/>
        <sz val="10"/>
        <rFont val="Times New Roman"/>
        <family val="1"/>
        <charset val="204"/>
      </rPr>
      <t xml:space="preserve">Доля учителей начальных классов, имеющих следующее образование образование:
</t>
    </r>
    <r>
      <rPr>
        <sz val="10"/>
        <rFont val="Times New Roman"/>
        <family val="1"/>
        <charset val="204"/>
      </rPr>
      <t xml:space="preserve">высшее  образование                  </t>
    </r>
  </si>
  <si>
    <r>
      <rPr>
        <sz val="10"/>
        <rFont val="Times New Roman"/>
        <family val="1"/>
        <charset val="204"/>
      </rPr>
      <t xml:space="preserve">Доля учителей </t>
    </r>
    <r>
      <rPr>
        <b/>
        <sz val="10"/>
        <rFont val="Times New Roman"/>
        <family val="1"/>
        <charset val="204"/>
      </rPr>
      <t xml:space="preserve">начальных классов </t>
    </r>
    <r>
      <rPr>
        <sz val="10"/>
        <rFont val="Times New Roman"/>
        <family val="1"/>
        <charset val="204"/>
      </rPr>
      <t>, прошедших переподготовку, из них по направлению: 
педагогическое направление</t>
    </r>
  </si>
  <si>
    <t>Доля   учителей, имеющих стаж (педагогический):
 до 3 лет</t>
  </si>
  <si>
    <t>доля учителей, имеющих  первую квалификационную категорию</t>
  </si>
  <si>
    <t>Доля учителей, с планируемой нагрузкой на 01.09.2022 (только нагрузка по предметам в 5-х классах) :      
до  0,25  ставки</t>
  </si>
  <si>
    <r>
      <rPr>
        <sz val="10"/>
        <rFont val="Times New Roman"/>
        <family val="1"/>
        <charset val="204"/>
      </rPr>
      <t>Количество компьютеров,</t>
    </r>
    <r>
      <rPr>
        <b/>
        <sz val="10"/>
        <rFont val="Times New Roman"/>
        <family val="1"/>
        <charset val="204"/>
      </rPr>
      <t xml:space="preserve"> используемых в образовательном процессе</t>
    </r>
  </si>
  <si>
    <t>Класс</t>
  </si>
  <si>
    <t xml:space="preserve">Работа с одаренными детьми </t>
  </si>
  <si>
    <r>
      <rPr>
        <b/>
        <sz val="9"/>
        <color rgb="FF000000"/>
        <rFont val="Times New Roman"/>
        <family val="1"/>
        <charset val="204"/>
      </rPr>
      <t xml:space="preserve">Характеристика образовательного процесса с 1-ого по 4-й классы, в разрезе классов, </t>
    </r>
    <r>
      <rPr>
        <b/>
        <sz val="9"/>
        <color rgb="FFFF0000"/>
        <rFont val="Times New Roman"/>
        <family val="1"/>
        <charset val="204"/>
      </rPr>
      <t xml:space="preserve">на 01.01.2022г.  </t>
    </r>
    <r>
      <rPr>
        <b/>
        <sz val="9"/>
        <color rgb="FF000000"/>
        <rFont val="Times New Roman"/>
        <family val="1"/>
        <charset val="204"/>
      </rPr>
      <t>(если другое не указано )</t>
    </r>
  </si>
  <si>
    <t xml:space="preserve">инклюзивно </t>
  </si>
  <si>
    <t xml:space="preserve">на дому </t>
  </si>
  <si>
    <t xml:space="preserve">в форме сем. образования </t>
  </si>
  <si>
    <t xml:space="preserve">Количество обучающихся, обеспеченных учебниками </t>
  </si>
  <si>
    <r>
      <rPr>
        <sz val="9"/>
        <color rgb="FF000000"/>
        <rFont val="Times New Roman"/>
        <family val="1"/>
        <charset val="204"/>
      </rPr>
      <t>Предмет, который в данном классе   изучается</t>
    </r>
    <r>
      <rPr>
        <b/>
        <sz val="9"/>
        <color rgb="FF000000"/>
        <rFont val="Times New Roman"/>
        <family val="1"/>
        <charset val="204"/>
      </rPr>
      <t xml:space="preserve"> на углубленном уровне</t>
    </r>
    <r>
      <rPr>
        <sz val="9"/>
        <color rgb="FF000000"/>
        <rFont val="Times New Roman"/>
        <family val="1"/>
        <charset val="204"/>
      </rPr>
      <t xml:space="preserve"> /  количество  обучающихся по данному предмету (их как правило  - 1  предмет, второй столбик - если 2 предмета), если углубленного изучения нет  - </t>
    </r>
    <r>
      <rPr>
        <sz val="9"/>
        <color rgb="FFFF0000"/>
        <rFont val="Times New Roman"/>
        <family val="1"/>
        <charset val="204"/>
      </rPr>
      <t>не заполняем</t>
    </r>
    <r>
      <rPr>
        <sz val="9"/>
        <color rgb="FF000000"/>
        <rFont val="Times New Roman"/>
        <family val="1"/>
        <charset val="204"/>
      </rPr>
      <t>.</t>
    </r>
  </si>
  <si>
    <r>
      <rPr>
        <sz val="9"/>
        <color rgb="FF000000"/>
        <rFont val="Times New Roman"/>
        <family val="1"/>
        <charset val="204"/>
      </rPr>
      <t xml:space="preserve">В учебном плане класса есть предмет информатика </t>
    </r>
    <r>
      <rPr>
        <sz val="9"/>
        <color rgb="FFFF0000"/>
        <rFont val="Times New Roman"/>
        <family val="1"/>
        <charset val="204"/>
      </rPr>
      <t>(нет - не заполняем)</t>
    </r>
  </si>
  <si>
    <r>
      <rPr>
        <sz val="9"/>
        <color rgb="FF000000"/>
        <rFont val="Times New Roman"/>
        <family val="1"/>
        <charset val="204"/>
      </rPr>
      <t xml:space="preserve">Прохождение курсов ПК  </t>
    </r>
    <r>
      <rPr>
        <b/>
        <sz val="9"/>
        <color rgb="FF000000"/>
        <rFont val="Times New Roman"/>
        <family val="1"/>
        <charset val="204"/>
      </rPr>
      <t>по вопросам введение обновленных  ФГОС НОО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</si>
  <si>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Характеристика образовательного процесса с 5-ого по 9-й классы, в разрезе классов, </t>
    </r>
    <r>
      <rPr>
        <b/>
        <sz val="9"/>
        <color rgb="FFFF0000"/>
        <rFont val="Times New Roman"/>
        <family val="1"/>
        <charset val="204"/>
      </rPr>
      <t xml:space="preserve">на 01.01.2022г.  </t>
    </r>
    <r>
      <rPr>
        <b/>
        <sz val="9"/>
        <color rgb="FF000000"/>
        <rFont val="Times New Roman"/>
        <family val="1"/>
        <charset val="204"/>
      </rPr>
      <t>(если другое не указано )</t>
    </r>
  </si>
  <si>
    <r>
      <rPr>
        <sz val="9"/>
        <color rgb="FF000000"/>
        <rFont val="Times New Roman"/>
        <family val="1"/>
        <charset val="204"/>
      </rPr>
      <t xml:space="preserve">по </t>
    </r>
    <r>
      <rPr>
        <b/>
        <sz val="9"/>
        <color rgb="FF000000"/>
        <rFont val="Times New Roman"/>
        <family val="1"/>
        <charset val="204"/>
      </rPr>
      <t>индивидуальным учебным планам</t>
    </r>
    <r>
      <rPr>
        <sz val="9"/>
        <color rgb="FF000000"/>
        <rFont val="Times New Roman"/>
        <family val="1"/>
        <charset val="204"/>
      </rPr>
      <t>, из них</t>
    </r>
  </si>
  <si>
    <r>
      <rPr>
        <sz val="9"/>
        <color rgb="FF000000"/>
        <rFont val="Times New Roman"/>
        <family val="1"/>
        <charset val="204"/>
      </rPr>
      <t xml:space="preserve">по </t>
    </r>
    <r>
      <rPr>
        <b/>
        <sz val="9"/>
        <color rgb="FF000000"/>
        <rFont val="Times New Roman"/>
        <family val="1"/>
        <charset val="204"/>
      </rPr>
      <t>индивидуальным</t>
    </r>
    <r>
      <rPr>
        <sz val="9"/>
        <color rgb="FF000000"/>
        <rFont val="Times New Roman"/>
        <family val="1"/>
        <charset val="204"/>
      </rPr>
      <t xml:space="preserve"> образовательным </t>
    </r>
    <r>
      <rPr>
        <b/>
        <sz val="9"/>
        <color rgb="FF000000"/>
        <rFont val="Times New Roman"/>
        <family val="1"/>
        <charset val="204"/>
      </rPr>
      <t xml:space="preserve">маршрутам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</si>
  <si>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обучающихся, </t>
    </r>
    <r>
      <rPr>
        <b/>
        <sz val="9"/>
        <color rgb="FF000000"/>
        <rFont val="Times New Roman"/>
        <family val="1"/>
        <charset val="204"/>
      </rPr>
      <t>охваченных</t>
    </r>
    <r>
      <rPr>
        <sz val="9"/>
        <color rgb="FF000000"/>
        <rFont val="Times New Roman"/>
        <family val="1"/>
        <charset val="204"/>
      </rPr>
      <t xml:space="preserve"> проектной деятельностью (считаем ученика один раз)</t>
    </r>
  </si>
  <si>
    <r>
      <rPr>
        <sz val="9"/>
        <color rgb="FF000000"/>
        <rFont val="Times New Roman"/>
        <family val="1"/>
        <charset val="204"/>
      </rPr>
      <t xml:space="preserve">по </t>
    </r>
    <r>
      <rPr>
        <b/>
        <sz val="9"/>
        <color rgb="FF000000"/>
        <rFont val="Times New Roman"/>
        <family val="1"/>
        <charset val="204"/>
      </rPr>
      <t>индивидуальным учебным планам</t>
    </r>
  </si>
  <si>
    <r>
      <rPr>
        <sz val="9"/>
        <color rgb="FF000000"/>
        <rFont val="Times New Roman"/>
        <family val="1"/>
        <charset val="204"/>
      </rPr>
      <t xml:space="preserve">Количество часов в учебном плане </t>
    </r>
    <r>
      <rPr>
        <b/>
        <sz val="9"/>
        <color rgb="FF000000"/>
        <rFont val="Times New Roman"/>
        <family val="1"/>
        <charset val="204"/>
      </rPr>
      <t>за год</t>
    </r>
  </si>
  <si>
    <r>
      <rPr>
        <sz val="9"/>
        <color rgb="FF000000"/>
        <rFont val="Times New Roman"/>
        <family val="1"/>
        <charset val="204"/>
      </rPr>
      <t xml:space="preserve">Предмет, который  </t>
    </r>
    <r>
      <rPr>
        <b/>
        <sz val="9"/>
        <color rgb="FFFF0000"/>
        <rFont val="Times New Roman"/>
        <family val="1"/>
        <charset val="204"/>
      </rPr>
      <t>определяет профиль класса и изучается на углубленном уровне</t>
    </r>
    <r>
      <rPr>
        <sz val="9"/>
        <color rgb="FF000000"/>
        <rFont val="Times New Roman"/>
        <family val="1"/>
        <charset val="204"/>
      </rPr>
      <t xml:space="preserve"> /  количество  обучающихся по данному предмету (перечень предметов и количество часов взяты из Примерной основной образовательной программы среднего общего образования: https://fgosreestr.ru/ )</t>
    </r>
  </si>
  <si>
    <r>
      <rPr>
        <sz val="9"/>
        <color rgb="FF000000"/>
        <rFont val="Times New Roman"/>
        <family val="1"/>
        <charset val="204"/>
      </rPr>
      <t xml:space="preserve">Заметитель руководителя, курирующий начальные классы/введение обновленных стандартов: </t>
    </r>
    <r>
      <rPr>
        <b/>
        <sz val="9"/>
        <color rgb="FF000000"/>
        <rFont val="Times New Roman"/>
        <family val="1"/>
        <charset val="204"/>
      </rPr>
      <t xml:space="preserve">фамилия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</si>
  <si>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
</t>
    </r>
    <r>
      <rPr>
        <b/>
        <sz val="9"/>
        <color rgb="FF000000"/>
        <rFont val="Times New Roman"/>
        <family val="1"/>
        <charset val="204"/>
      </rPr>
      <t xml:space="preserve"> в 1-х - 4-х классах</t>
    </r>
    <r>
      <rPr>
        <sz val="9"/>
        <color rgb="FF000000"/>
        <rFont val="Times New Roman"/>
        <family val="1"/>
        <charset val="204"/>
      </rPr>
      <t xml:space="preserve">, из них: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</si>
  <si>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9"/>
        <color rgb="FF000000"/>
        <rFont val="Times New Roman"/>
        <family val="1"/>
        <charset val="204"/>
      </rPr>
      <t>в 1-х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</si>
  <si>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9"/>
        <color rgb="FF000000"/>
        <rFont val="Times New Roman"/>
        <family val="1"/>
        <charset val="204"/>
      </rPr>
      <t>во 2-х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</si>
  <si>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
</t>
    </r>
    <r>
      <rPr>
        <b/>
        <sz val="9"/>
        <color rgb="FF000000"/>
        <rFont val="Times New Roman"/>
        <family val="1"/>
        <charset val="204"/>
      </rPr>
      <t>в 3-х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</si>
  <si>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
 </t>
    </r>
    <r>
      <rPr>
        <b/>
        <sz val="9"/>
        <color rgb="FF000000"/>
        <rFont val="Times New Roman"/>
        <family val="1"/>
        <charset val="204"/>
      </rPr>
      <t>в 4-х классах</t>
    </r>
  </si>
  <si>
    <r>
      <rPr>
        <sz val="9"/>
        <color rgb="FF000000"/>
        <rFont val="Times New Roman"/>
        <family val="1"/>
        <charset val="204"/>
      </rPr>
      <t xml:space="preserve">Заметитель руководителя, курирующий 5-9 классы/введение обновленных стандартов: </t>
    </r>
    <r>
      <rPr>
        <b/>
        <sz val="9"/>
        <color rgb="FF000000"/>
        <rFont val="Times New Roman"/>
        <family val="1"/>
        <charset val="204"/>
      </rPr>
      <t xml:space="preserve">фамилия </t>
    </r>
  </si>
  <si>
    <r>
      <rPr>
        <sz val="9"/>
        <rFont val="Times New Roman"/>
        <family val="1"/>
        <charset val="204"/>
      </rPr>
      <t xml:space="preserve">Количество обучающихся </t>
    </r>
    <r>
      <rPr>
        <b/>
        <sz val="9"/>
        <rFont val="Times New Roman"/>
        <family val="1"/>
        <charset val="204"/>
      </rPr>
      <t>в 5-х - 9-х классах</t>
    </r>
    <r>
      <rPr>
        <sz val="9"/>
        <rFont val="Times New Roman"/>
        <family val="1"/>
        <charset val="204"/>
      </rPr>
      <t xml:space="preserve">, из них: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</si>
  <si>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5-х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</si>
  <si>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во 6-х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</si>
  <si>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7-х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</si>
  <si>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8-х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</si>
  <si>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9-х классах</t>
    </r>
  </si>
  <si>
    <r>
      <rPr>
        <b/>
        <sz val="9"/>
        <color rgb="FF000000"/>
        <rFont val="Times New Roman"/>
        <family val="1"/>
        <charset val="204"/>
      </rPr>
      <t xml:space="preserve">количество учителей, имеющих: </t>
    </r>
    <r>
      <rPr>
        <sz val="9"/>
        <color rgb="FF000000"/>
        <rFont val="Times New Roman"/>
        <family val="1"/>
        <charset val="204"/>
      </rPr>
      <t xml:space="preserve">высшее образование </t>
    </r>
  </si>
  <si>
    <r>
      <rPr>
        <sz val="9"/>
        <color rgb="FF000000"/>
        <rFont val="Times New Roman"/>
        <family val="1"/>
        <charset val="204"/>
      </rPr>
      <t xml:space="preserve"> Количество учителей, </t>
    </r>
    <r>
      <rPr>
        <sz val="9"/>
        <color rgb="FFFF0000"/>
        <rFont val="Times New Roman"/>
        <family val="1"/>
        <charset val="204"/>
      </rPr>
      <t xml:space="preserve">с планируемой нагрузкой на 01.09.2022 </t>
    </r>
    <r>
      <rPr>
        <sz val="9"/>
        <color rgb="FF000000"/>
        <rFont val="Times New Roman"/>
        <family val="1"/>
        <charset val="204"/>
      </rPr>
      <t>(только нагрузка по предметам в 5-х классах) : 
 до  0,25  ставки</t>
    </r>
  </si>
  <si>
    <r>
      <rPr>
        <sz val="9"/>
        <color rgb="FF000000"/>
        <rFont val="Times New Roman"/>
        <family val="1"/>
        <charset val="204"/>
      </rPr>
      <t xml:space="preserve">Заметитель руководителя, курирующий    10-11 классы/ ФГОС СОО:                  </t>
    </r>
    <r>
      <rPr>
        <b/>
        <sz val="9"/>
        <color rgb="FF000000"/>
        <rFont val="Times New Roman"/>
        <family val="1"/>
        <charset val="204"/>
      </rPr>
      <t xml:space="preserve">фамилия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</si>
  <si>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 xml:space="preserve"> в 10-х -11-х классах</t>
    </r>
    <r>
      <rPr>
        <sz val="9"/>
        <color rgb="FF000000"/>
        <rFont val="Times New Roman"/>
        <family val="1"/>
        <charset val="204"/>
      </rPr>
      <t xml:space="preserve">, из них: 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</si>
  <si>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10-х классах</t>
    </r>
  </si>
  <si>
    <r>
      <rPr>
        <sz val="9"/>
        <color rgb="FF000000"/>
        <rFont val="Times New Roman"/>
        <family val="1"/>
        <charset val="204"/>
      </rPr>
      <t xml:space="preserve">количество обучающихся </t>
    </r>
    <r>
      <rPr>
        <b/>
        <sz val="9"/>
        <color rgb="FF000000"/>
        <rFont val="Times New Roman"/>
        <family val="1"/>
        <charset val="204"/>
      </rPr>
      <t>в 11-х классах</t>
    </r>
  </si>
  <si>
    <r>
      <rPr>
        <sz val="9"/>
        <color rgb="FF000000"/>
        <rFont val="Times New Roman"/>
        <family val="1"/>
        <charset val="204"/>
      </rPr>
      <t xml:space="preserve"> Обеспечение выполнения </t>
    </r>
    <r>
      <rPr>
        <b/>
        <sz val="9"/>
        <color rgb="FF000000"/>
        <rFont val="Times New Roman"/>
        <family val="1"/>
        <charset val="204"/>
      </rPr>
      <t xml:space="preserve">практической части программ по физике 
примерный перечень практических и лабораторных работ </t>
    </r>
  </si>
  <si>
    <r>
      <rPr>
        <b/>
        <i/>
        <sz val="9"/>
        <color rgb="FF000000"/>
        <rFont val="Times New Roman"/>
        <family val="1"/>
        <charset val="204"/>
      </rPr>
      <t xml:space="preserve">Прямые измерения:
</t>
    </r>
    <r>
      <rPr>
        <sz val="9"/>
        <color rgb="FF000000"/>
        <rFont val="Times New Roman"/>
        <family val="1"/>
        <charset val="204"/>
      </rPr>
      <t>измерение мгновенной скорости с использованием секундомера или компьютера с датчиками;</t>
    </r>
  </si>
  <si>
    <r>
      <rPr>
        <b/>
        <i/>
        <sz val="9"/>
        <color rgb="FF000000"/>
        <rFont val="Times New Roman"/>
        <family val="1"/>
        <charset val="204"/>
      </rPr>
      <t xml:space="preserve">Косвенные измерения: 
</t>
    </r>
    <r>
      <rPr>
        <sz val="9"/>
        <color rgb="FF000000"/>
        <rFont val="Times New Roman"/>
        <family val="1"/>
        <charset val="204"/>
      </rPr>
      <t>измерение ускорения;</t>
    </r>
  </si>
  <si>
    <r>
      <rPr>
        <b/>
        <i/>
        <sz val="9"/>
        <color rgb="FF000000"/>
        <rFont val="Times New Roman"/>
        <family val="1"/>
        <charset val="204"/>
      </rPr>
      <t xml:space="preserve">Наблюдение явлений:
</t>
    </r>
    <r>
      <rPr>
        <sz val="9"/>
        <color rgb="FF000000"/>
        <rFont val="Times New Roman"/>
        <family val="1"/>
        <charset val="204"/>
      </rPr>
      <t>наблюдение механических явлений в инерциальных и неинерциальных системах отсчета;</t>
    </r>
  </si>
  <si>
    <r>
      <rPr>
        <b/>
        <i/>
        <sz val="9"/>
        <color rgb="FF000000"/>
        <rFont val="Times New Roman"/>
        <family val="1"/>
        <charset val="204"/>
      </rPr>
      <t xml:space="preserve">Исследования:
</t>
    </r>
    <r>
      <rPr>
        <sz val="9"/>
        <color rgb="FF000000"/>
        <rFont val="Times New Roman"/>
        <family val="1"/>
        <charset val="204"/>
      </rPr>
      <t>исследование равноускоренного движения с использованием электронного секундомера или компьютера с датчиками;</t>
    </r>
  </si>
  <si>
    <r>
      <rPr>
        <b/>
        <i/>
        <sz val="9"/>
        <color rgb="FF000000"/>
        <rFont val="Times New Roman"/>
        <family val="1"/>
        <charset val="204"/>
      </rPr>
      <t xml:space="preserve">Проверка гипотез (в том числе имеются неверные): 
</t>
    </r>
    <r>
      <rPr>
        <sz val="9"/>
        <color rgb="FF000000"/>
        <rFont val="Times New Roman"/>
        <family val="1"/>
        <charset val="204"/>
      </rPr>
      <t>при движении бруска по наклонной плоскости время перемещения на определенное расстояния тем больше, чем больше масса бруска;</t>
    </r>
  </si>
  <si>
    <r>
      <rPr>
        <b/>
        <i/>
        <sz val="9"/>
        <color rgb="FF000000"/>
        <rFont val="Times New Roman"/>
        <family val="1"/>
        <charset val="204"/>
      </rPr>
      <t xml:space="preserve">Конструирование технических устройств:
</t>
    </r>
    <r>
      <rPr>
        <sz val="9"/>
        <color rgb="FF000000"/>
        <rFont val="Times New Roman"/>
        <family val="1"/>
        <charset val="204"/>
      </rPr>
      <t>конструирование наклонной плоскости с заданным КПД;</t>
    </r>
  </si>
  <si>
    <r>
      <rPr>
        <sz val="9"/>
        <color rgb="FF000000"/>
        <rFont val="Times New Roman"/>
        <family val="1"/>
        <charset val="204"/>
      </rPr>
      <t xml:space="preserve">
Обеспечение выполнения </t>
    </r>
    <r>
      <rPr>
        <b/>
        <sz val="9"/>
        <color rgb="FF000000"/>
        <rFont val="Times New Roman"/>
        <family val="1"/>
        <charset val="204"/>
      </rPr>
      <t>практической части программ по химии
примерные темы практических работ</t>
    </r>
  </si>
  <si>
    <r>
      <rPr>
        <sz val="9"/>
        <color rgb="FF000000"/>
        <rFont val="Times New Roman"/>
        <family val="1"/>
        <charset val="204"/>
      </rPr>
      <t xml:space="preserve">Обеспечение выполнения практической части программ </t>
    </r>
    <r>
      <rPr>
        <b/>
        <sz val="9"/>
        <color rgb="FF000000"/>
        <rFont val="Times New Roman"/>
        <family val="1"/>
        <charset val="204"/>
      </rPr>
      <t>по биологии
примерный перечень лабораторных и практических работ</t>
    </r>
  </si>
  <si>
    <r>
      <rPr>
        <b/>
        <sz val="9"/>
        <color rgb="FF000000"/>
        <rFont val="Times New Roman"/>
        <family val="1"/>
        <charset val="204"/>
      </rPr>
      <t>мультимедийный компьютер/ноутбук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</si>
  <si>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система контроля и мониторинга качества знаний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</si>
  <si>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цифровой микроскоп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</si>
  <si>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> </t>
    </r>
    <r>
      <rPr>
        <b/>
        <sz val="9"/>
        <color rgb="FF000000"/>
        <rFont val="Times New Roman"/>
        <family val="1"/>
        <charset val="204"/>
      </rPr>
      <t xml:space="preserve"> мультимедиа проектор </t>
    </r>
  </si>
  <si>
    <r>
      <rPr>
        <sz val="9"/>
        <color rgb="FF000000"/>
        <rFont val="Times New Roman"/>
        <family val="1"/>
        <charset val="204"/>
      </rPr>
      <t> </t>
    </r>
    <r>
      <rPr>
        <b/>
        <sz val="9"/>
        <color rgb="FF000000"/>
        <rFont val="Times New Roman"/>
        <family val="1"/>
        <charset val="204"/>
      </rPr>
      <t xml:space="preserve"> печатающее устройство</t>
    </r>
  </si>
  <si>
    <t>Количество  обучающихся, которые заняли призовые места</t>
  </si>
  <si>
    <t xml:space="preserve">Количество обучающихся охваченных  дополнительным образованием </t>
  </si>
  <si>
    <t>Количество  обучающихся, пользующихся цифровыми образовательными ресурсами</t>
  </si>
  <si>
    <t xml:space="preserve">мультимедийный компьютер/ноутбук </t>
  </si>
  <si>
    <t xml:space="preserve"> система контроля и мониторинга качества знаний </t>
  </si>
  <si>
    <t xml:space="preserve">  мультимедиа проектор </t>
  </si>
  <si>
    <t xml:space="preserve">Количество проектов, в которых участвуют обучающиеся данного класса </t>
  </si>
  <si>
    <r>
      <rPr>
        <sz val="10"/>
        <color rgb="FF000000"/>
        <rFont val="Times New Roman"/>
        <family val="1"/>
        <charset val="204"/>
      </rPr>
      <t xml:space="preserve">Количество обучающихся, </t>
    </r>
    <r>
      <rPr>
        <b/>
        <sz val="10"/>
        <color rgb="FF000000"/>
        <rFont val="Times New Roman"/>
        <family val="1"/>
        <charset val="204"/>
      </rPr>
      <t>охваченных</t>
    </r>
    <r>
      <rPr>
        <sz val="10"/>
        <color rgb="FF000000"/>
        <rFont val="Times New Roman"/>
        <family val="1"/>
        <charset val="204"/>
      </rPr>
      <t xml:space="preserve"> проектной деятельностью </t>
    </r>
  </si>
  <si>
    <t>Профиль. Универсальный</t>
  </si>
  <si>
    <r>
      <rPr>
        <sz val="10"/>
        <color rgb="FF000000"/>
        <rFont val="Times New Roman"/>
        <family val="1"/>
        <charset val="204"/>
      </rPr>
      <t xml:space="preserve">Доля обучающихся10 -11  классов, которые изучают  следующий  предмет на углубленном уровне:
</t>
    </r>
    <r>
      <rPr>
        <b/>
        <sz val="10"/>
        <color rgb="FF000000"/>
        <rFont val="Times New Roman"/>
        <family val="1"/>
        <charset val="204"/>
      </rPr>
      <t xml:space="preserve"> Русский язык </t>
    </r>
  </si>
  <si>
    <t xml:space="preserve">да </t>
  </si>
  <si>
    <t xml:space="preserve">доля  учителей, имеющих: высшее педагогическое образование </t>
  </si>
  <si>
    <r>
      <rPr>
        <b/>
        <sz val="10"/>
        <color rgb="FF000000"/>
        <rFont val="Times New Roman"/>
        <family val="1"/>
        <charset val="204"/>
      </rPr>
      <t xml:space="preserve">Доля учителей начальных классов, имеющих следующее образование образование:
</t>
    </r>
    <r>
      <rPr>
        <sz val="10"/>
        <color rgb="FF000000"/>
        <rFont val="Times New Roman"/>
        <family val="1"/>
        <charset val="204"/>
      </rPr>
      <t xml:space="preserve">высшее педагогическое образование                  </t>
    </r>
  </si>
  <si>
    <t>%</t>
  </si>
  <si>
    <t>частично</t>
  </si>
  <si>
    <t xml:space="preserve">нет </t>
  </si>
  <si>
    <t>не</t>
  </si>
  <si>
    <t>4. Приведена в соответствие с требованиями обновленных ФГОС нормативная база (локальные акты) образовательной организации (Правила приема граждан на обучение, Положение о порядке зачета результатов освоения обучающимися учебных предметов, Положение о языках образования, Положение, регламентирующее режим занятий обучающихся, Положение о текущем контроле успеваемости и промежуточной аттестации обучающихся, Положение об организации обучения лиц с ограниченными возможностями здоровья, режим занятий, финансирование, материально-техническое обеспечение, штатное расписание и др.)</t>
  </si>
  <si>
    <t>7. Разработаны и утверждены: Положение о порядке зачета результатов освоения обучающимися учебных предметов, Положение о языках образования, Положение, регламентирующее режим занятий обучающихся, Положение о текущем контроле успеваемости и промежуточной аттестации обучающихся</t>
  </si>
  <si>
    <t>1. Определен объем расходов, необходимых для обеспечения введения обновленных ФГОС (корректировка планирования расходования субвенций на приобретение учебных и 
учебно-наглядных пособий, средств обучения и т.д.)</t>
  </si>
  <si>
    <t xml:space="preserve">7. Обеспечен контролируемый доступ участников образовательной деятельности к информационным образовательным ресурсам в сети Интернет в соответствии с требованиями обновленных стандартов  ФГОС НОО и ФГОС ООО  
("да" - при 100% соответствии ) </t>
  </si>
  <si>
    <t>1. В образовательной организации (на основе приказа, Положения ) школьный этап проведения ВсОШ   обеспечен общественным независимым наблюдением ( "да" - при 100% обеспечении  наблюдения, отсутствии нарушений и т.д.)</t>
  </si>
  <si>
    <t xml:space="preserve">2. Приняты меры по повышению объективности  при проверке результатов ВсОШ (работа комиссии осуществлена в соответствии с Регламентом/Положением, соблюдены требования по оценке в соответствии со спецификацией) </t>
  </si>
  <si>
    <t>3. Проведены мероприятия  с участниками образовательного процесса по формированию позитивного отношения к объективной оценке  результатов ВсОШ</t>
  </si>
  <si>
    <r>
      <rPr>
        <sz val="10"/>
        <rFont val="Times New Roman"/>
        <family val="1"/>
        <charset val="204"/>
      </rPr>
      <t xml:space="preserve">Количество  обучающихся, участников </t>
    </r>
    <r>
      <rPr>
        <b/>
        <sz val="10"/>
        <color rgb="FFFF0000"/>
        <rFont val="Times New Roman"/>
        <family val="1"/>
        <charset val="204"/>
      </rPr>
      <t>школьного этапа ВсОШ</t>
    </r>
    <r>
      <rPr>
        <sz val="10"/>
        <color rgb="FFFF0000"/>
        <rFont val="Times New Roman"/>
        <family val="1"/>
        <charset val="204"/>
      </rPr>
      <t xml:space="preserve"> - 2021/22</t>
    </r>
    <r>
      <rPr>
        <sz val="10"/>
        <rFont val="Times New Roman"/>
        <family val="1"/>
        <charset val="204"/>
      </rPr>
      <t xml:space="preserve">  (суммарное  количество обучающихся,  принявших участие )</t>
    </r>
  </si>
  <si>
    <r>
      <rPr>
        <sz val="10"/>
        <rFont val="Times New Roman"/>
        <family val="1"/>
        <charset val="204"/>
      </rPr>
      <t xml:space="preserve">Количество  обучающихся, участников </t>
    </r>
    <r>
      <rPr>
        <b/>
        <sz val="10"/>
        <color rgb="FFFF0000"/>
        <rFont val="Times New Roman"/>
        <family val="1"/>
        <charset val="204"/>
      </rPr>
      <t>регионального этапа ВсОШ</t>
    </r>
    <r>
      <rPr>
        <sz val="10"/>
        <color rgb="FFFF0000"/>
        <rFont val="Times New Roman"/>
        <family val="1"/>
        <charset val="204"/>
      </rPr>
      <t xml:space="preserve"> - 2021/22</t>
    </r>
    <r>
      <rPr>
        <sz val="10"/>
        <rFont val="Times New Roman"/>
        <family val="1"/>
        <charset val="204"/>
      </rPr>
      <t xml:space="preserve">  (суммарное  количество обучающихся,  принявших участие )</t>
    </r>
  </si>
  <si>
    <t>Муниципальное бюджетное общеобразовательное учреждение "Средняя общеобразовательная школа №26 с. Краснкумского</t>
  </si>
  <si>
    <t xml:space="preserve">МБОУ СОШ№26 </t>
  </si>
  <si>
    <t xml:space="preserve"> Васильевна</t>
  </si>
  <si>
    <t xml:space="preserve">Елена </t>
  </si>
  <si>
    <t xml:space="preserve">Стратулат </t>
  </si>
  <si>
    <t>8(87951) 48-2-57</t>
  </si>
  <si>
    <t>school-26@list.ru</t>
  </si>
  <si>
    <t>https://26320-026georg.edusite.ru/</t>
  </si>
  <si>
    <t>Губарева</t>
  </si>
  <si>
    <t>Ольга</t>
  </si>
  <si>
    <t>Викторовна</t>
  </si>
  <si>
    <t>olga.gubareva.2014@mail.ru</t>
  </si>
  <si>
    <t>Догойда</t>
  </si>
  <si>
    <t>Людмила</t>
  </si>
  <si>
    <t>Михайловна</t>
  </si>
  <si>
    <t>dogoydal@mail.ru</t>
  </si>
  <si>
    <t>8(87951)-48-4-37</t>
  </si>
  <si>
    <t>8(87951)48-4-37</t>
  </si>
  <si>
    <t>50Мбит/с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</si>
</sst>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9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7"/>
      <color rgb="FF000000"/>
      <name val="Times New Roman"/>
      <family val="1"/>
      <charset val="204"/>
    </font>
    <font>
      <sz val="11"/>
      <color rgb="FF444444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Symbol"/>
      <family val="1"/>
      <charset val="2"/>
    </font>
    <font>
      <b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1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DCE6F2"/>
      </patternFill>
    </fill>
    <fill>
      <patternFill patternType="solid">
        <fgColor rgb="FFBDD7EE"/>
        <bgColor rgb="FFDAE3F3"/>
      </patternFill>
    </fill>
    <fill>
      <patternFill patternType="solid">
        <fgColor rgb="FF9DC3E6"/>
        <bgColor rgb="FFBDD7EE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CE6F2"/>
      </patternFill>
    </fill>
    <fill>
      <patternFill patternType="solid">
        <fgColor rgb="FFDCE6F2"/>
        <bgColor rgb="FFDAE3F3"/>
      </patternFill>
    </fill>
    <fill>
      <patternFill patternType="solid">
        <fgColor rgb="FFFFF2CC"/>
        <bgColor rgb="FFE2F0D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3" borderId="0" xfId="0" applyFill="1"/>
    <xf numFmtId="0" fontId="1" fillId="3" borderId="1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vertical="center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0" xfId="0" applyFont="1" applyFill="1" applyAlignment="1"/>
    <xf numFmtId="0" fontId="2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/>
    <xf numFmtId="0" fontId="4" fillId="4" borderId="6" xfId="0" applyFont="1" applyFill="1" applyBorder="1" applyAlignment="1">
      <alignment wrapText="1"/>
    </xf>
    <xf numFmtId="0" fontId="8" fillId="2" borderId="0" xfId="0" applyFont="1" applyFill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/>
    <xf numFmtId="0" fontId="9" fillId="4" borderId="1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2" fillId="9" borderId="0" xfId="0" applyFont="1" applyFill="1"/>
    <xf numFmtId="0" fontId="6" fillId="2" borderId="6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8" xfId="0" applyFont="1" applyFill="1" applyBorder="1" applyAlignment="1" applyProtection="1">
      <alignment horizontal="center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/>
    <xf numFmtId="0" fontId="3" fillId="8" borderId="10" xfId="0" applyFont="1" applyFill="1" applyBorder="1"/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0" fontId="3" fillId="8" borderId="8" xfId="0" applyFont="1" applyFill="1" applyBorder="1"/>
    <xf numFmtId="0" fontId="3" fillId="8" borderId="8" xfId="0" applyFont="1" applyFill="1" applyBorder="1" applyAlignment="1">
      <alignment vertical="top" wrapText="1"/>
    </xf>
    <xf numFmtId="0" fontId="3" fillId="8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8" borderId="8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2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Border="1"/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22" fillId="0" borderId="0" xfId="0" applyFont="1"/>
    <xf numFmtId="0" fontId="22" fillId="0" borderId="0" xfId="0" applyFont="1" applyBorder="1" applyProtection="1"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right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 wrapText="1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22" fillId="8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justify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0" xfId="0" applyFont="1" applyFill="1" applyAlignment="1"/>
    <xf numFmtId="0" fontId="6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right" vertical="top" wrapText="1"/>
      <protection locked="0"/>
    </xf>
    <xf numFmtId="0" fontId="3" fillId="8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justify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2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6" fillId="4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/>
    </xf>
    <xf numFmtId="0" fontId="12" fillId="10" borderId="0" xfId="0" applyFont="1" applyFill="1"/>
    <xf numFmtId="0" fontId="1" fillId="4" borderId="7" xfId="0" applyFont="1" applyFill="1" applyBorder="1" applyAlignment="1">
      <alignment horizontal="center"/>
    </xf>
    <xf numFmtId="0" fontId="28" fillId="4" borderId="8" xfId="0" applyFont="1" applyFill="1" applyBorder="1" applyAlignment="1">
      <alignment horizontal="right" vertical="center"/>
    </xf>
    <xf numFmtId="0" fontId="28" fillId="4" borderId="16" xfId="0" applyFont="1" applyFill="1" applyBorder="1" applyAlignment="1">
      <alignment horizontal="right" vertical="center"/>
    </xf>
    <xf numFmtId="0" fontId="28" fillId="4" borderId="24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1" fillId="2" borderId="0" xfId="0" applyFont="1" applyFill="1"/>
    <xf numFmtId="0" fontId="3" fillId="4" borderId="8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4" borderId="8" xfId="0" applyFont="1" applyFill="1" applyBorder="1"/>
    <xf numFmtId="0" fontId="3" fillId="8" borderId="8" xfId="0" applyFont="1" applyFill="1" applyBorder="1" applyProtection="1">
      <protection locked="0"/>
    </xf>
    <xf numFmtId="0" fontId="3" fillId="8" borderId="8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top" wrapText="1"/>
    </xf>
    <xf numFmtId="0" fontId="13" fillId="0" borderId="0" xfId="0" applyFont="1" applyAlignment="1">
      <alignment horizontal="center"/>
    </xf>
    <xf numFmtId="0" fontId="30" fillId="0" borderId="0" xfId="0" applyFont="1"/>
    <xf numFmtId="0" fontId="13" fillId="0" borderId="26" xfId="0" applyFont="1" applyBorder="1" applyAlignment="1">
      <alignment horizontal="right" vertical="top" wrapText="1"/>
    </xf>
    <xf numFmtId="0" fontId="13" fillId="2" borderId="27" xfId="0" applyFont="1" applyFill="1" applyBorder="1" applyAlignment="1">
      <alignment horizontal="center" wrapText="1"/>
    </xf>
    <xf numFmtId="0" fontId="13" fillId="0" borderId="21" xfId="0" applyFont="1" applyBorder="1" applyAlignment="1">
      <alignment horizontal="right" vertical="top" wrapText="1"/>
    </xf>
    <xf numFmtId="0" fontId="13" fillId="2" borderId="12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right" vertical="top" wrapText="1"/>
    </xf>
    <xf numFmtId="1" fontId="13" fillId="2" borderId="12" xfId="0" applyNumberFormat="1" applyFont="1" applyFill="1" applyBorder="1" applyAlignment="1">
      <alignment horizontal="center" wrapText="1"/>
    </xf>
    <xf numFmtId="0" fontId="31" fillId="0" borderId="0" xfId="0" applyFont="1"/>
    <xf numFmtId="2" fontId="13" fillId="2" borderId="12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vertical="top" wrapText="1"/>
    </xf>
    <xf numFmtId="0" fontId="13" fillId="2" borderId="21" xfId="0" applyFont="1" applyFill="1" applyBorder="1" applyAlignment="1">
      <alignment horizontal="right" vertical="top" wrapText="1"/>
    </xf>
    <xf numFmtId="0" fontId="17" fillId="2" borderId="21" xfId="0" applyFont="1" applyFill="1" applyBorder="1" applyAlignment="1">
      <alignment horizontal="right" vertical="top" wrapText="1"/>
    </xf>
    <xf numFmtId="1" fontId="20" fillId="2" borderId="12" xfId="0" applyNumberFormat="1" applyFont="1" applyFill="1" applyBorder="1" applyAlignment="1">
      <alignment horizontal="center" wrapText="1"/>
    </xf>
    <xf numFmtId="0" fontId="32" fillId="2" borderId="21" xfId="0" applyFont="1" applyFill="1" applyBorder="1" applyAlignment="1">
      <alignment horizontal="right" vertical="top" wrapText="1"/>
    </xf>
    <xf numFmtId="0" fontId="3" fillId="2" borderId="21" xfId="0" applyFont="1" applyFill="1" applyBorder="1" applyAlignment="1">
      <alignment horizontal="right" vertical="top" wrapText="1"/>
    </xf>
    <xf numFmtId="0" fontId="20" fillId="0" borderId="21" xfId="0" applyFont="1" applyBorder="1" applyAlignment="1">
      <alignment horizontal="right" vertical="top" wrapText="1"/>
    </xf>
    <xf numFmtId="0" fontId="20" fillId="2" borderId="12" xfId="0" applyFont="1" applyFill="1" applyBorder="1" applyAlignment="1">
      <alignment horizontal="center" wrapText="1"/>
    </xf>
    <xf numFmtId="0" fontId="30" fillId="0" borderId="0" xfId="0" applyFont="1" applyAlignment="1">
      <alignment vertical="top"/>
    </xf>
    <xf numFmtId="164" fontId="13" fillId="2" borderId="12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right" vertical="top" wrapText="1"/>
    </xf>
    <xf numFmtId="0" fontId="13" fillId="2" borderId="12" xfId="0" applyFont="1" applyFill="1" applyBorder="1" applyAlignment="1">
      <alignment horizontal="center"/>
    </xf>
    <xf numFmtId="0" fontId="3" fillId="0" borderId="21" xfId="0" applyFont="1" applyBorder="1" applyAlignment="1">
      <alignment horizontal="right" vertical="top" wrapText="1"/>
    </xf>
    <xf numFmtId="9" fontId="30" fillId="0" borderId="0" xfId="0" applyNumberFormat="1" applyFont="1"/>
    <xf numFmtId="0" fontId="10" fillId="0" borderId="21" xfId="0" applyFont="1" applyBorder="1" applyAlignment="1">
      <alignment horizontal="center" vertical="center" wrapText="1"/>
    </xf>
    <xf numFmtId="164" fontId="26" fillId="2" borderId="12" xfId="0" applyNumberFormat="1" applyFont="1" applyFill="1" applyBorder="1" applyAlignment="1">
      <alignment horizontal="center" wrapText="1"/>
    </xf>
    <xf numFmtId="0" fontId="13" fillId="0" borderId="2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2" borderId="21" xfId="0" applyFont="1" applyFill="1" applyBorder="1" applyAlignment="1">
      <alignment horizontal="right" wrapText="1"/>
    </xf>
    <xf numFmtId="0" fontId="13" fillId="2" borderId="28" xfId="0" applyFont="1" applyFill="1" applyBorder="1" applyAlignment="1">
      <alignment horizontal="right" wrapText="1"/>
    </xf>
    <xf numFmtId="0" fontId="13" fillId="0" borderId="0" xfId="0" applyFont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3" fillId="2" borderId="1" xfId="0" applyFont="1" applyFill="1" applyBorder="1" applyAlignment="1">
      <alignment horizontal="center" wrapText="1"/>
    </xf>
    <xf numFmtId="0" fontId="30" fillId="0" borderId="8" xfId="0" applyFont="1" applyBorder="1"/>
    <xf numFmtId="0" fontId="10" fillId="0" borderId="1" xfId="0" applyFont="1" applyBorder="1" applyAlignment="1">
      <alignment horizontal="right" vertical="top" wrapText="1"/>
    </xf>
    <xf numFmtId="0" fontId="30" fillId="4" borderId="0" xfId="0" applyFont="1" applyFill="1"/>
    <xf numFmtId="1" fontId="13" fillId="2" borderId="1" xfId="0" applyNumberFormat="1" applyFont="1" applyFill="1" applyBorder="1" applyAlignment="1">
      <alignment horizontal="center" wrapText="1"/>
    </xf>
    <xf numFmtId="165" fontId="30" fillId="4" borderId="0" xfId="0" applyNumberFormat="1" applyFont="1" applyFill="1"/>
    <xf numFmtId="2" fontId="13" fillId="2" borderId="1" xfId="0" applyNumberFormat="1" applyFont="1" applyFill="1" applyBorder="1" applyAlignment="1">
      <alignment horizontal="center" wrapText="1"/>
    </xf>
    <xf numFmtId="2" fontId="30" fillId="4" borderId="0" xfId="0" applyNumberFormat="1" applyFont="1" applyFill="1"/>
    <xf numFmtId="0" fontId="10" fillId="0" borderId="1" xfId="0" applyFont="1" applyBorder="1" applyAlignment="1">
      <alignment horizontal="right" vertical="top"/>
    </xf>
    <xf numFmtId="0" fontId="10" fillId="2" borderId="1" xfId="0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right" vertical="top"/>
    </xf>
    <xf numFmtId="0" fontId="32" fillId="2" borderId="1" xfId="0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164" fontId="13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center"/>
    </xf>
    <xf numFmtId="0" fontId="3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3" fillId="4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2" fontId="33" fillId="2" borderId="8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0" fillId="0" borderId="1" xfId="0" applyBorder="1"/>
    <xf numFmtId="0" fontId="21" fillId="4" borderId="1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top"/>
    </xf>
    <xf numFmtId="0" fontId="21" fillId="11" borderId="1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0" fillId="0" borderId="0" xfId="0"/>
    <xf numFmtId="0" fontId="13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20" fillId="0" borderId="2" xfId="0" applyFont="1" applyBorder="1" applyAlignment="1">
      <alignment horizontal="right" vertical="top" wrapText="1"/>
    </xf>
    <xf numFmtId="1" fontId="13" fillId="2" borderId="8" xfId="0" applyNumberFormat="1" applyFont="1" applyFill="1" applyBorder="1" applyAlignment="1">
      <alignment horizontal="center" wrapText="1"/>
    </xf>
    <xf numFmtId="2" fontId="13" fillId="2" borderId="8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right" vertical="top"/>
    </xf>
    <xf numFmtId="0" fontId="10" fillId="2" borderId="2" xfId="0" applyFont="1" applyFill="1" applyBorder="1" applyAlignment="1">
      <alignment horizontal="right" vertical="top"/>
    </xf>
    <xf numFmtId="0" fontId="20" fillId="2" borderId="2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  <xf numFmtId="0" fontId="20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right" vertical="top"/>
    </xf>
    <xf numFmtId="164" fontId="13" fillId="2" borderId="8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164" fontId="26" fillId="4" borderId="8" xfId="0" applyNumberFormat="1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wrapText="1"/>
    </xf>
    <xf numFmtId="0" fontId="14" fillId="4" borderId="8" xfId="0" applyFont="1" applyFill="1" applyBorder="1" applyAlignment="1">
      <alignment horizontal="center" vertical="center" textRotation="90" wrapText="1"/>
    </xf>
    <xf numFmtId="0" fontId="13" fillId="10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textRotation="90" wrapText="1"/>
    </xf>
    <xf numFmtId="0" fontId="13" fillId="10" borderId="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center" wrapText="1"/>
    </xf>
    <xf numFmtId="0" fontId="10" fillId="10" borderId="8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top" wrapText="1"/>
    </xf>
    <xf numFmtId="2" fontId="21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2" fontId="21" fillId="4" borderId="15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3" fillId="10" borderId="14" xfId="0" applyFont="1" applyFill="1" applyBorder="1" applyAlignment="1">
      <alignment horizontal="right" vertical="center" wrapText="1"/>
    </xf>
    <xf numFmtId="0" fontId="5" fillId="10" borderId="12" xfId="0" applyFont="1" applyFill="1" applyBorder="1" applyAlignment="1">
      <alignment horizontal="right" vertical="center" wrapText="1"/>
    </xf>
    <xf numFmtId="0" fontId="3" fillId="10" borderId="12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center" vertical="top" wrapText="1"/>
    </xf>
    <xf numFmtId="0" fontId="29" fillId="4" borderId="1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right" wrapText="1"/>
    </xf>
    <xf numFmtId="0" fontId="25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right" wrapText="1"/>
    </xf>
    <xf numFmtId="0" fontId="5" fillId="4" borderId="12" xfId="0" applyFont="1" applyFill="1" applyBorder="1" applyAlignment="1">
      <alignment horizontal="right" wrapText="1"/>
    </xf>
    <xf numFmtId="0" fontId="4" fillId="0" borderId="1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right" wrapText="1"/>
    </xf>
    <xf numFmtId="0" fontId="5" fillId="11" borderId="1" xfId="0" applyFont="1" applyFill="1" applyBorder="1" applyAlignment="1">
      <alignment horizontal="right" wrapText="1"/>
    </xf>
    <xf numFmtId="0" fontId="3" fillId="11" borderId="1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2" fontId="21" fillId="4" borderId="3" xfId="0" applyNumberFormat="1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right" vertical="center" textRotation="90"/>
    </xf>
    <xf numFmtId="0" fontId="3" fillId="4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2" fontId="21" fillId="11" borderId="8" xfId="0" applyNumberFormat="1" applyFont="1" applyFill="1" applyBorder="1" applyAlignment="1">
      <alignment horizontal="center" vertical="center" wrapText="1"/>
    </xf>
    <xf numFmtId="2" fontId="14" fillId="11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 wrapText="1"/>
    </xf>
    <xf numFmtId="0" fontId="21" fillId="11" borderId="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38" fillId="4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right" wrapText="1"/>
    </xf>
    <xf numFmtId="0" fontId="21" fillId="11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right" vertical="top" wrapText="1"/>
    </xf>
    <xf numFmtId="0" fontId="21" fillId="4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left" vertical="top" wrapText="1"/>
    </xf>
    <xf numFmtId="0" fontId="33" fillId="4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right" vertical="top" wrapText="1"/>
    </xf>
    <xf numFmtId="0" fontId="21" fillId="11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textRotation="90"/>
    </xf>
    <xf numFmtId="0" fontId="21" fillId="4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2" fontId="21" fillId="11" borderId="1" xfId="0" applyNumberFormat="1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textRotation="90"/>
    </xf>
    <xf numFmtId="0" fontId="21" fillId="11" borderId="1" xfId="0" applyFont="1" applyFill="1" applyBorder="1" applyAlignment="1">
      <alignment horizontal="center" vertical="top"/>
    </xf>
    <xf numFmtId="0" fontId="21" fillId="11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21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AE3F3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2F0D9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79"/>
  <sheetViews>
    <sheetView topLeftCell="A26" zoomScale="70" zoomScaleNormal="70" workbookViewId="0">
      <selection activeCell="F3" sqref="F3"/>
    </sheetView>
  </sheetViews>
  <sheetFormatPr defaultRowHeight="15"/>
  <cols>
    <col min="1" max="1" width="8.85546875" customWidth="1"/>
    <col min="2" max="5" width="8.7109375" customWidth="1"/>
    <col min="6" max="6" width="22.7109375" customWidth="1"/>
    <col min="7" max="58" width="8.7109375" customWidth="1"/>
    <col min="59" max="59" width="21" customWidth="1"/>
    <col min="60" max="1025" width="8.7109375" customWidth="1"/>
  </cols>
  <sheetData>
    <row r="1" spans="1:92">
      <c r="A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X1" t="s">
        <v>7</v>
      </c>
      <c r="AA1" t="s">
        <v>8</v>
      </c>
      <c r="AD1" t="s">
        <v>9</v>
      </c>
      <c r="AG1" t="s">
        <v>10</v>
      </c>
      <c r="AJ1" t="s">
        <v>11</v>
      </c>
      <c r="AM1" t="s">
        <v>12</v>
      </c>
      <c r="AP1" t="s">
        <v>13</v>
      </c>
      <c r="AT1" t="s">
        <v>14</v>
      </c>
      <c r="AX1" t="s">
        <v>15</v>
      </c>
      <c r="BC1" t="s">
        <v>16</v>
      </c>
      <c r="BG1" t="s">
        <v>17</v>
      </c>
      <c r="BK1" t="s">
        <v>18</v>
      </c>
      <c r="BO1" t="s">
        <v>19</v>
      </c>
      <c r="BS1" t="s">
        <v>20</v>
      </c>
      <c r="BW1" t="s">
        <v>21</v>
      </c>
      <c r="CA1" t="s">
        <v>22</v>
      </c>
      <c r="CE1" t="s">
        <v>23</v>
      </c>
      <c r="CI1" t="s">
        <v>24</v>
      </c>
      <c r="CL1" t="s">
        <v>25</v>
      </c>
    </row>
    <row r="3" spans="1:92">
      <c r="A3" t="s">
        <v>26</v>
      </c>
      <c r="B3">
        <v>11</v>
      </c>
      <c r="C3">
        <f t="shared" ref="C3:C31" si="0">IF(OR(A3="село_Кочубеевское",A3="станица_Ессентукская"), 5, IF(B3&gt;=454.5,1,IF(B3&gt;=95.5,2,IF(B3&gt;=54.1,3,IF(B3&gt;=22.3,4,IF(B3&gt;=8.1,6,IF(B3&gt;=0.1,8,8)))))))</f>
        <v>6</v>
      </c>
      <c r="F3" t="s">
        <v>27</v>
      </c>
      <c r="G3">
        <v>12.6</v>
      </c>
      <c r="H3">
        <f t="shared" ref="H3:H16" si="1">IF(OR(F3="село_Кочубеевское",F3="станица_Ессентукская"), 5, IF(G3&gt;=454.5,1,IF(G3&gt;=95.5,2,IF(G3&gt;=54.1,3,IF(G3&gt;=22.3,4,IF(G3&gt;=8.1,6,IF(G3&gt;=0.1,8,8)))))))</f>
        <v>6</v>
      </c>
      <c r="I3" t="s">
        <v>28</v>
      </c>
      <c r="J3">
        <v>0.5</v>
      </c>
      <c r="K3">
        <f t="shared" ref="K3:K22" si="2">IF(OR(I3="село_Кочубеевское",I3="станица_Ессентукская"), 5, IF(J3&gt;=454.5,1,IF(J3&gt;=95.5,2,IF(J3&gt;=54.1,3,IF(J3&gt;=22.3,4,IF(J3&gt;=8.1,6,IF(J3&gt;=0.1,8,8)))))))</f>
        <v>8</v>
      </c>
      <c r="L3" t="s">
        <v>29</v>
      </c>
      <c r="M3">
        <v>13.1</v>
      </c>
      <c r="N3">
        <f t="shared" ref="N3:N13" si="3">IF(OR(L3="село_Кочубеевское",L3="станица_Ессентукская"), 5, IF(M3&gt;=454.5,1,IF(M3&gt;=95.5,2,IF(M3&gt;=54.1,3,IF(M3&gt;=22.3,4,IF(M3&gt;=8.1,6,IF(M3&gt;=0.1,8,8)))))))</f>
        <v>6</v>
      </c>
      <c r="O3" t="s">
        <v>30</v>
      </c>
      <c r="P3">
        <v>30.3</v>
      </c>
      <c r="Q3">
        <f t="shared" ref="Q3:Q26" si="4">IF(OR(O3="село_Кочубеевское",O3="станица_Ессентукская"), 5, IF(P3&gt;=454.5,1,IF(P3&gt;=95.5,2,IF(P3&gt;=54.1,3,IF(P3&gt;=22.3,4,IF(P3&gt;=8.1,6,IF(P3&gt;=0.1,8,8)))))))</f>
        <v>4</v>
      </c>
      <c r="R3" t="s">
        <v>31</v>
      </c>
      <c r="S3">
        <v>60.5</v>
      </c>
      <c r="T3">
        <f t="shared" ref="T3:T34" si="5">IF(OR(R3="село_Кочубеевское",R3="станица_Ессентукская"), 5, IF(S3&gt;=454.5,1,IF(S3&gt;=95.5,2,IF(S3&gt;=54.1,3,IF(S3&gt;=22.3,4,IF(S3&gt;=8.1,6,IF(S3&gt;=0.1,8,8)))))))</f>
        <v>3</v>
      </c>
      <c r="U3" t="s">
        <v>32</v>
      </c>
      <c r="V3">
        <v>65.599999999999994</v>
      </c>
      <c r="W3">
        <f t="shared" ref="W3:W27" si="6">IF(OR(U3="село_Кочубеевское",U3="станица_Ессентукская"), 5, IF(V3&gt;=454.5,1,IF(V3&gt;=95.5,2,IF(V3&gt;=54.1,3,IF(V3&gt;=22.3,4,IF(V3&gt;=8.1,6,IF(V3&gt;=0.1,8,8)))))))</f>
        <v>3</v>
      </c>
      <c r="X3" t="s">
        <v>33</v>
      </c>
      <c r="Y3">
        <v>6.5</v>
      </c>
      <c r="Z3">
        <f t="shared" ref="Z3:Z18" si="7">IF(OR(X3="село_Кочубеевское",X3="станица_Ессентукская"), 5, IF(Y3&gt;=454.5,1,IF(Y3&gt;=95.5,2,IF(Y3&gt;=54.1,3,IF(Y3&gt;=22.3,4,IF(Y3&gt;=8.1,6,IF(Y3&gt;=0.1,8,8)))))))</f>
        <v>8</v>
      </c>
      <c r="AA3" t="s">
        <v>34</v>
      </c>
      <c r="AB3">
        <v>37.4</v>
      </c>
      <c r="AC3">
        <f t="shared" ref="AC3:AC27" si="8">IF(OR(AA3="село_Кочубеевское",AA3="станица_Ессентукская"), 5, IF(AB3&gt;=454.5,1,IF(AB3&gt;=95.5,2,IF(AB3&gt;=54.1,3,IF(AB3&gt;=22.3,4,IF(AB3&gt;=8.1,6,IF(AB3&gt;=0.1,8,8)))))))</f>
        <v>4</v>
      </c>
      <c r="AD3" t="s">
        <v>35</v>
      </c>
      <c r="AE3">
        <v>22.8</v>
      </c>
      <c r="AF3">
        <f t="shared" ref="AF3:AF49" si="9">IF(OR(AD3="село_Кочубеевское",AD3="станица_Ессентукская"), 5, IF(AE3&gt;=454.5,1,IF(AE3&gt;=95.5,2,IF(AE3&gt;=54.1,3,IF(AE3&gt;=22.3,4,IF(AE3&gt;=8.1,6,IF(AE3&gt;=0.1,8,8)))))))</f>
        <v>4</v>
      </c>
      <c r="AG3" t="s">
        <v>36</v>
      </c>
      <c r="AH3">
        <v>26.1</v>
      </c>
      <c r="AI3">
        <f t="shared" ref="AI3:AI25" si="10">IF(OR(AG3="село_Кочубеевское",AG3="станица_Ессентукская"), 5, IF(AH3&gt;=454.5,1,IF(AH3&gt;=95.5,2,IF(AH3&gt;=54.1,3,IF(AH3&gt;=22.3,4,IF(AH3&gt;=8.1,6,IF(AH3&gt;=0.1,8,8)))))))</f>
        <v>4</v>
      </c>
      <c r="AJ3" t="s">
        <v>37</v>
      </c>
      <c r="AK3">
        <v>24.7</v>
      </c>
      <c r="AL3">
        <f t="shared" ref="AL3:AL34" si="11">IF(OR(AJ3="село_Кочубеевское",AJ3="станица_Ессентукская"), 5, IF(AK3&gt;=454.5,1,IF(AK3&gt;=95.5,2,IF(AK3&gt;=54.1,3,IF(AK3&gt;=22.3,4,IF(AK3&gt;=8.1,6,IF(AK3&gt;=0.1,8,8)))))))</f>
        <v>5</v>
      </c>
      <c r="AM3" t="s">
        <v>38</v>
      </c>
      <c r="AN3">
        <v>14.6</v>
      </c>
      <c r="AO3">
        <f t="shared" ref="AO3:AO21" si="12">IF(OR(AM3="село_Кочубеевское",AM3="станица_Ессентукская"), 5, IF(AN3&gt;=454.5,1,IF(AN3&gt;=95.5,2,IF(AN3&gt;=54.1,3,IF(AN3&gt;=22.3,4,IF(AN3&gt;=8.1,6,IF(AN3&gt;=0.1,8,8)))))))</f>
        <v>6</v>
      </c>
      <c r="AP3" t="s">
        <v>39</v>
      </c>
      <c r="AQ3">
        <v>11.4</v>
      </c>
      <c r="AR3">
        <f t="shared" ref="AR3:AR49" si="13">IF(OR(AP3="село_Кочубеевское",AP3="станица_Ессентукская"), 5, IF(AQ3&gt;=454.5,1,IF(AQ3&gt;=95.5,2,IF(AQ3&gt;=54.1,3,IF(AQ3&gt;=22.3,4,IF(AQ3&gt;=8.1,6,IF(AQ3&gt;=0.1,8,8)))))))</f>
        <v>6</v>
      </c>
      <c r="AT3" t="s">
        <v>40</v>
      </c>
      <c r="AU3">
        <v>9.6</v>
      </c>
      <c r="AV3">
        <f t="shared" ref="AV3:AV23" si="14">IF(OR(AT3="село_Кочубеевское",AT3="станица_Ессентукская"), 5, IF(AU3&gt;=454.5,1,IF(AU3&gt;=95.5,2,IF(AU3&gt;=54.1,3,IF(AU3&gt;=22.3,4,IF(AU3&gt;=8.1,6,IF(AU3&gt;=0.1,8,8)))))))</f>
        <v>6</v>
      </c>
      <c r="AX3" t="s">
        <v>41</v>
      </c>
      <c r="AY3">
        <v>73.2</v>
      </c>
      <c r="AZ3">
        <f t="shared" ref="AZ3:AZ34" si="15">IF(OR(AX3="село_Кочубеевское",AX3="станица_Ессентукская"), 5, IF(AY3&gt;=454.5,1,IF(AY3&gt;=95.5,2,IF(AY3&gt;=54.1,3,IF(AY3&gt;=22.3,4,IF(AY3&gt;=8.1,6,IF(AY3&gt;=0.1,8,8)))))))</f>
        <v>3</v>
      </c>
      <c r="BC3" t="s">
        <v>42</v>
      </c>
      <c r="BD3">
        <v>24.3</v>
      </c>
      <c r="BE3">
        <f t="shared" ref="BE3:BE27" si="16">IF(OR(BC3="село_Кочубеевское",BC3="станица_Ессентукская"), 5, IF(BD3&gt;=454.5,1,IF(BD3&gt;=95.5,2,IF(BD3&gt;=54.1,3,IF(BD3&gt;=22.3,4,IF(BD3&gt;=8.1,6,IF(BD3&gt;=0.1,8,8)))))))</f>
        <v>4</v>
      </c>
      <c r="BG3" t="s">
        <v>43</v>
      </c>
      <c r="BH3">
        <v>26.4</v>
      </c>
      <c r="BI3">
        <f t="shared" ref="BI3:BI43" si="17">IF(OR(BG3="село_Кочубеевское",BG3="станица_Ессентукская"), 5, IF(BH3&gt;=454.5,1,IF(BH3&gt;=95.5,2,IF(BH3&gt;=54.1,3,IF(BH3&gt;=22.3,4,IF(BH3&gt;=8.1,6,IF(BH3&gt;=0.1,8,8)))))))</f>
        <v>4</v>
      </c>
      <c r="BK3" t="s">
        <v>44</v>
      </c>
      <c r="BL3">
        <v>8.5</v>
      </c>
      <c r="BM3">
        <f t="shared" ref="BM3:BM13" si="18">IF(OR(BK3="село_Кочубеевское",BK3="станица_Ессентукская"), 5, IF(BL3&gt;=454.5,1,IF(BL3&gt;=95.5,2,IF(BL3&gt;=54.1,3,IF(BL3&gt;=22.3,4,IF(BL3&gt;=8.1,6,IF(BL3&gt;=0.1,8,8)))))))</f>
        <v>6</v>
      </c>
      <c r="BO3" t="s">
        <v>45</v>
      </c>
      <c r="BP3">
        <v>34.9</v>
      </c>
      <c r="BQ3">
        <f t="shared" ref="BQ3:BQ28" si="19">IF(OR(BO3="село_Кочубеевское",BO3="станица_Ессентукская"), 5, IF(BP3&gt;=454.5,1,IF(BP3&gt;=95.5,2,IF(BP3&gt;=54.1,3,IF(BP3&gt;=22.3,4,IF(BP3&gt;=8.1,6,IF(BP3&gt;=0.1,8,8)))))))</f>
        <v>4</v>
      </c>
      <c r="BS3" t="s">
        <v>46</v>
      </c>
      <c r="BT3">
        <v>22.9</v>
      </c>
      <c r="BU3">
        <f t="shared" ref="BU3:BU47" si="20">IF(OR(BS3="село_Кочубеевское",BS3="станица_Ессентукская"), 5, IF(BT3&gt;=454.5,1,IF(BT3&gt;=95.5,2,IF(BT3&gt;=54.1,3,IF(BT3&gt;=22.3,4,IF(BT3&gt;=8.1,6,IF(BT3&gt;=0.1,8,8)))))))</f>
        <v>5</v>
      </c>
      <c r="BW3" t="s">
        <v>47</v>
      </c>
      <c r="BX3">
        <v>33.700000000000003</v>
      </c>
      <c r="BY3">
        <f t="shared" ref="BY3:BY28" si="21">IF(OR(BW3="село_Кочубеевское",BW3="станица_Ессентукская"), 5, IF(BX3&gt;=454.5,1,IF(BX3&gt;=95.5,2,IF(BX3&gt;=54.1,3,IF(BX3&gt;=22.3,4,IF(BX3&gt;=8.1,6,IF(BX3&gt;=0.1,8,8)))))))</f>
        <v>4</v>
      </c>
      <c r="CA3" t="s">
        <v>48</v>
      </c>
      <c r="CB3">
        <v>5.2</v>
      </c>
      <c r="CC3">
        <f t="shared" ref="CC3:CC23" si="22">IF(OR(CA3="село_Кочубеевское",CA3="станица_Ессентукская"), 5, IF(CB3&gt;=454.5,1,IF(CB3&gt;=95.5,2,IF(CB3&gt;=54.1,3,IF(CB3&gt;=22.3,4,IF(CB3&gt;=8.1,6,IF(CB3&gt;=0.1,8,8)))))))</f>
        <v>8</v>
      </c>
      <c r="CE3" t="s">
        <v>49</v>
      </c>
      <c r="CF3">
        <v>12.9</v>
      </c>
      <c r="CG3">
        <f t="shared" ref="CG3:CG17" si="23">IF(OR(CE3="село_Кочубеевское",CE3="станица_Ессентукская"), 5, IF(CF3&gt;=454.5,1,IF(CF3&gt;=95.5,2,IF(CF3&gt;=54.1,3,IF(CF3&gt;=22.3,4,IF(CF3&gt;=8.1,6,IF(CF3&gt;=0.1,8,8)))))))</f>
        <v>6</v>
      </c>
      <c r="CI3" t="s">
        <v>50</v>
      </c>
      <c r="CJ3">
        <v>3.8</v>
      </c>
      <c r="CK3">
        <f t="shared" ref="CK3:CK27" si="24">IF(OR(CI3="село_Кочубеевское",CI3="станица_Ессентукская"), 5, IF(CJ3&gt;=454.5,1,IF(CJ3&gt;=95.5,2,IF(CJ3&gt;=54.1,3,IF(CJ3&gt;=22.3,4,IF(CJ3&gt;=8.1,6,IF(CJ3&gt;=0.1,8,8)))))))</f>
        <v>8</v>
      </c>
      <c r="CL3" t="s">
        <v>51</v>
      </c>
      <c r="CM3">
        <v>95.5</v>
      </c>
      <c r="CN3">
        <f t="shared" ref="CN3:CN44" si="25">IF(OR(CL3="село_Кочубеевское",CL3="станица_Ессентукская"), 5, IF(CM3&gt;=454.5,1,IF(CM3&gt;=95.5,2,IF(CM3&gt;=54.1,3,IF(CM3&gt;=22.3,4,IF(CM3&gt;=8.1,6,IF(CM3&gt;=0.1,8,8)))))))</f>
        <v>2</v>
      </c>
    </row>
    <row r="4" spans="1:92">
      <c r="A4" t="s">
        <v>52</v>
      </c>
      <c r="B4">
        <v>0.7</v>
      </c>
      <c r="C4">
        <f t="shared" si="0"/>
        <v>8</v>
      </c>
      <c r="F4" t="s">
        <v>53</v>
      </c>
      <c r="G4">
        <v>0.6</v>
      </c>
      <c r="H4">
        <f t="shared" si="1"/>
        <v>8</v>
      </c>
      <c r="I4" t="s">
        <v>54</v>
      </c>
      <c r="J4">
        <v>3</v>
      </c>
      <c r="K4">
        <f t="shared" si="2"/>
        <v>8</v>
      </c>
      <c r="L4" t="s">
        <v>55</v>
      </c>
      <c r="M4">
        <v>0.4</v>
      </c>
      <c r="N4">
        <f t="shared" si="3"/>
        <v>8</v>
      </c>
      <c r="O4" t="s">
        <v>56</v>
      </c>
      <c r="P4">
        <v>3.3</v>
      </c>
      <c r="Q4">
        <f t="shared" si="4"/>
        <v>8</v>
      </c>
      <c r="R4" t="s">
        <v>57</v>
      </c>
      <c r="S4">
        <v>4.9000000000000004</v>
      </c>
      <c r="T4">
        <f t="shared" si="5"/>
        <v>8</v>
      </c>
      <c r="U4" t="s">
        <v>58</v>
      </c>
      <c r="V4">
        <v>11.3</v>
      </c>
      <c r="W4">
        <f t="shared" si="6"/>
        <v>6</v>
      </c>
      <c r="X4" t="s">
        <v>59</v>
      </c>
      <c r="Y4">
        <v>0.6</v>
      </c>
      <c r="Z4">
        <f t="shared" si="7"/>
        <v>8</v>
      </c>
      <c r="AA4" t="s">
        <v>60</v>
      </c>
      <c r="AB4">
        <v>7.4</v>
      </c>
      <c r="AC4">
        <f t="shared" si="8"/>
        <v>8</v>
      </c>
      <c r="AD4" t="s">
        <v>61</v>
      </c>
      <c r="AE4">
        <v>2.9</v>
      </c>
      <c r="AF4">
        <f t="shared" si="9"/>
        <v>8</v>
      </c>
      <c r="AG4" t="s">
        <v>62</v>
      </c>
      <c r="AH4">
        <v>2.9</v>
      </c>
      <c r="AI4">
        <f t="shared" si="10"/>
        <v>8</v>
      </c>
      <c r="AJ4" t="s">
        <v>63</v>
      </c>
      <c r="AK4">
        <v>0.3</v>
      </c>
      <c r="AL4">
        <f t="shared" si="11"/>
        <v>8</v>
      </c>
      <c r="AM4" t="s">
        <v>64</v>
      </c>
      <c r="AN4">
        <v>0.2</v>
      </c>
      <c r="AO4">
        <f t="shared" si="12"/>
        <v>8</v>
      </c>
      <c r="AP4" t="s">
        <v>65</v>
      </c>
      <c r="AQ4">
        <v>1.4</v>
      </c>
      <c r="AR4">
        <f t="shared" si="13"/>
        <v>8</v>
      </c>
      <c r="AT4" t="s">
        <v>66</v>
      </c>
      <c r="AU4">
        <v>0.1</v>
      </c>
      <c r="AV4">
        <f t="shared" si="14"/>
        <v>8</v>
      </c>
      <c r="AX4" t="s">
        <v>67</v>
      </c>
      <c r="AY4">
        <v>6.1</v>
      </c>
      <c r="AZ4">
        <f t="shared" si="15"/>
        <v>8</v>
      </c>
      <c r="BC4" t="s">
        <v>68</v>
      </c>
      <c r="BD4">
        <v>7.4</v>
      </c>
      <c r="BE4">
        <f t="shared" si="16"/>
        <v>8</v>
      </c>
      <c r="BG4" t="s">
        <v>69</v>
      </c>
      <c r="BH4">
        <v>0.1</v>
      </c>
      <c r="BI4">
        <f t="shared" si="17"/>
        <v>8</v>
      </c>
      <c r="BK4" t="s">
        <v>70</v>
      </c>
      <c r="BL4">
        <v>0.7</v>
      </c>
      <c r="BM4">
        <f t="shared" si="18"/>
        <v>8</v>
      </c>
      <c r="BO4" t="s">
        <v>71</v>
      </c>
      <c r="BP4">
        <v>4.7</v>
      </c>
      <c r="BQ4">
        <f t="shared" si="19"/>
        <v>8</v>
      </c>
      <c r="BS4" t="s">
        <v>72</v>
      </c>
      <c r="BT4">
        <v>2.8</v>
      </c>
      <c r="BU4">
        <f t="shared" si="20"/>
        <v>8</v>
      </c>
      <c r="BW4" t="s">
        <v>63</v>
      </c>
      <c r="BX4">
        <v>0.7</v>
      </c>
      <c r="BY4">
        <f t="shared" si="21"/>
        <v>8</v>
      </c>
      <c r="CA4" t="s">
        <v>73</v>
      </c>
      <c r="CB4">
        <v>1.5</v>
      </c>
      <c r="CC4">
        <f t="shared" si="22"/>
        <v>8</v>
      </c>
      <c r="CE4" t="s">
        <v>74</v>
      </c>
      <c r="CF4">
        <v>5.8</v>
      </c>
      <c r="CG4">
        <f t="shared" si="23"/>
        <v>8</v>
      </c>
      <c r="CI4" t="s">
        <v>75</v>
      </c>
      <c r="CJ4">
        <v>0.3</v>
      </c>
      <c r="CK4">
        <f t="shared" si="24"/>
        <v>8</v>
      </c>
      <c r="CL4" t="s">
        <v>76</v>
      </c>
      <c r="CM4">
        <v>20</v>
      </c>
      <c r="CN4">
        <f t="shared" si="25"/>
        <v>6</v>
      </c>
    </row>
    <row r="5" spans="1:92">
      <c r="A5" t="s">
        <v>77</v>
      </c>
      <c r="B5">
        <v>0.2</v>
      </c>
      <c r="C5">
        <f t="shared" si="0"/>
        <v>8</v>
      </c>
      <c r="F5" t="s">
        <v>78</v>
      </c>
      <c r="G5">
        <v>1.8</v>
      </c>
      <c r="H5">
        <f t="shared" si="1"/>
        <v>8</v>
      </c>
      <c r="I5" t="s">
        <v>79</v>
      </c>
      <c r="J5">
        <v>0.3</v>
      </c>
      <c r="K5">
        <f t="shared" si="2"/>
        <v>8</v>
      </c>
      <c r="L5" t="s">
        <v>80</v>
      </c>
      <c r="M5">
        <v>7.4999999999999997E-2</v>
      </c>
      <c r="N5">
        <f t="shared" si="3"/>
        <v>8</v>
      </c>
      <c r="O5" t="s">
        <v>52</v>
      </c>
      <c r="P5">
        <v>1.7</v>
      </c>
      <c r="Q5">
        <f t="shared" si="4"/>
        <v>8</v>
      </c>
      <c r="R5" t="s">
        <v>81</v>
      </c>
      <c r="S5">
        <v>1.1000000000000001</v>
      </c>
      <c r="T5">
        <f t="shared" si="5"/>
        <v>8</v>
      </c>
      <c r="U5" t="s">
        <v>82</v>
      </c>
      <c r="V5">
        <v>1</v>
      </c>
      <c r="W5">
        <f t="shared" si="6"/>
        <v>8</v>
      </c>
      <c r="X5" t="s">
        <v>83</v>
      </c>
      <c r="Y5">
        <v>4</v>
      </c>
      <c r="Z5">
        <f t="shared" si="7"/>
        <v>8</v>
      </c>
      <c r="AA5" t="s">
        <v>84</v>
      </c>
      <c r="AB5">
        <v>11.6</v>
      </c>
      <c r="AC5">
        <f t="shared" si="8"/>
        <v>6</v>
      </c>
      <c r="AD5" t="s">
        <v>85</v>
      </c>
      <c r="AE5">
        <v>1.3</v>
      </c>
      <c r="AF5">
        <f t="shared" si="9"/>
        <v>8</v>
      </c>
      <c r="AG5" t="s">
        <v>86</v>
      </c>
      <c r="AH5">
        <v>4.7E-2</v>
      </c>
      <c r="AI5">
        <f t="shared" si="10"/>
        <v>8</v>
      </c>
      <c r="AJ5" t="s">
        <v>87</v>
      </c>
      <c r="AK5">
        <v>4</v>
      </c>
      <c r="AL5">
        <f t="shared" si="11"/>
        <v>8</v>
      </c>
      <c r="AM5" t="s">
        <v>88</v>
      </c>
      <c r="AN5">
        <v>2.8</v>
      </c>
      <c r="AO5">
        <f t="shared" si="12"/>
        <v>8</v>
      </c>
      <c r="AP5" t="s">
        <v>89</v>
      </c>
      <c r="AQ5">
        <v>0.2</v>
      </c>
      <c r="AR5">
        <f t="shared" si="13"/>
        <v>8</v>
      </c>
      <c r="AT5" t="s">
        <v>90</v>
      </c>
      <c r="AU5">
        <v>1.2</v>
      </c>
      <c r="AV5">
        <f t="shared" si="14"/>
        <v>8</v>
      </c>
      <c r="AX5" t="s">
        <v>91</v>
      </c>
      <c r="AY5">
        <v>0.1</v>
      </c>
      <c r="AZ5">
        <f t="shared" si="15"/>
        <v>8</v>
      </c>
      <c r="BC5" t="s">
        <v>92</v>
      </c>
      <c r="BD5">
        <v>0.4</v>
      </c>
      <c r="BE5">
        <f t="shared" si="16"/>
        <v>8</v>
      </c>
      <c r="BG5" t="s">
        <v>93</v>
      </c>
      <c r="BH5">
        <v>0.3</v>
      </c>
      <c r="BI5">
        <f t="shared" si="17"/>
        <v>8</v>
      </c>
      <c r="BK5" t="s">
        <v>94</v>
      </c>
      <c r="BL5">
        <v>0.05</v>
      </c>
      <c r="BM5">
        <f t="shared" si="18"/>
        <v>8</v>
      </c>
      <c r="BO5" t="s">
        <v>95</v>
      </c>
      <c r="BP5">
        <v>0.1</v>
      </c>
      <c r="BQ5">
        <f t="shared" si="19"/>
        <v>8</v>
      </c>
      <c r="BS5" t="s">
        <v>96</v>
      </c>
      <c r="BT5">
        <v>3.9</v>
      </c>
      <c r="BU5">
        <f t="shared" si="20"/>
        <v>8</v>
      </c>
      <c r="BW5" t="s">
        <v>97</v>
      </c>
      <c r="BX5">
        <v>4.0000000000000001E-3</v>
      </c>
      <c r="BY5">
        <f t="shared" si="21"/>
        <v>8</v>
      </c>
      <c r="CA5" t="s">
        <v>98</v>
      </c>
      <c r="CB5">
        <v>1.1000000000000001</v>
      </c>
      <c r="CC5">
        <f t="shared" si="22"/>
        <v>8</v>
      </c>
      <c r="CE5" t="s">
        <v>99</v>
      </c>
      <c r="CF5">
        <v>0</v>
      </c>
      <c r="CG5">
        <f t="shared" si="23"/>
        <v>8</v>
      </c>
      <c r="CI5" t="s">
        <v>100</v>
      </c>
      <c r="CJ5">
        <v>1.1000000000000001</v>
      </c>
      <c r="CK5">
        <f t="shared" si="24"/>
        <v>8</v>
      </c>
      <c r="CL5" t="s">
        <v>101</v>
      </c>
      <c r="CM5">
        <v>1.2E-2</v>
      </c>
      <c r="CN5">
        <f t="shared" si="25"/>
        <v>8</v>
      </c>
    </row>
    <row r="6" spans="1:92">
      <c r="A6" t="s">
        <v>102</v>
      </c>
      <c r="B6">
        <v>0.3</v>
      </c>
      <c r="C6">
        <f t="shared" si="0"/>
        <v>8</v>
      </c>
      <c r="F6" t="s">
        <v>103</v>
      </c>
      <c r="G6">
        <v>0.6</v>
      </c>
      <c r="H6">
        <f t="shared" si="1"/>
        <v>8</v>
      </c>
      <c r="I6" t="s">
        <v>104</v>
      </c>
      <c r="J6">
        <v>3.4</v>
      </c>
      <c r="K6">
        <f t="shared" si="2"/>
        <v>8</v>
      </c>
      <c r="L6" t="s">
        <v>105</v>
      </c>
      <c r="M6">
        <v>0.9</v>
      </c>
      <c r="N6">
        <f t="shared" si="3"/>
        <v>8</v>
      </c>
      <c r="O6" t="s">
        <v>106</v>
      </c>
      <c r="P6">
        <v>0.7</v>
      </c>
      <c r="Q6">
        <f t="shared" si="4"/>
        <v>8</v>
      </c>
      <c r="R6" t="s">
        <v>93</v>
      </c>
      <c r="S6">
        <v>1</v>
      </c>
      <c r="T6">
        <f t="shared" si="5"/>
        <v>8</v>
      </c>
      <c r="U6" t="s">
        <v>107</v>
      </c>
      <c r="V6">
        <v>6</v>
      </c>
      <c r="W6">
        <f t="shared" si="6"/>
        <v>8</v>
      </c>
      <c r="X6" t="s">
        <v>108</v>
      </c>
      <c r="Y6">
        <v>0.9</v>
      </c>
      <c r="Z6">
        <f t="shared" si="7"/>
        <v>8</v>
      </c>
      <c r="AA6" t="s">
        <v>109</v>
      </c>
      <c r="AB6">
        <v>1.9</v>
      </c>
      <c r="AC6">
        <f t="shared" si="8"/>
        <v>8</v>
      </c>
      <c r="AD6" t="s">
        <v>110</v>
      </c>
      <c r="AE6">
        <v>0.6</v>
      </c>
      <c r="AF6">
        <f t="shared" si="9"/>
        <v>8</v>
      </c>
      <c r="AG6" t="s">
        <v>111</v>
      </c>
      <c r="AH6">
        <v>0.1</v>
      </c>
      <c r="AI6">
        <f t="shared" si="10"/>
        <v>8</v>
      </c>
      <c r="AJ6" t="s">
        <v>112</v>
      </c>
      <c r="AK6">
        <v>4.7</v>
      </c>
      <c r="AL6">
        <f t="shared" si="11"/>
        <v>8</v>
      </c>
      <c r="AM6" t="s">
        <v>113</v>
      </c>
      <c r="AN6">
        <v>1.9E-2</v>
      </c>
      <c r="AO6">
        <f t="shared" si="12"/>
        <v>8</v>
      </c>
      <c r="AP6" t="s">
        <v>114</v>
      </c>
      <c r="AQ6">
        <v>1.6</v>
      </c>
      <c r="AR6">
        <f t="shared" si="13"/>
        <v>8</v>
      </c>
      <c r="AT6" t="s">
        <v>115</v>
      </c>
      <c r="AU6">
        <v>5</v>
      </c>
      <c r="AV6">
        <f t="shared" si="14"/>
        <v>8</v>
      </c>
      <c r="AX6" t="s">
        <v>116</v>
      </c>
      <c r="AY6">
        <v>0.1</v>
      </c>
      <c r="AZ6">
        <f t="shared" si="15"/>
        <v>8</v>
      </c>
      <c r="BC6" t="s">
        <v>117</v>
      </c>
      <c r="BD6">
        <v>1.1000000000000001</v>
      </c>
      <c r="BE6">
        <f t="shared" si="16"/>
        <v>8</v>
      </c>
      <c r="BG6" t="s">
        <v>118</v>
      </c>
      <c r="BH6">
        <v>0.6</v>
      </c>
      <c r="BI6">
        <f t="shared" si="17"/>
        <v>8</v>
      </c>
      <c r="BK6" t="s">
        <v>119</v>
      </c>
      <c r="BL6">
        <v>1.7</v>
      </c>
      <c r="BM6">
        <f t="shared" si="18"/>
        <v>8</v>
      </c>
      <c r="BO6" t="s">
        <v>120</v>
      </c>
      <c r="BP6">
        <v>2.1</v>
      </c>
      <c r="BQ6">
        <f t="shared" si="19"/>
        <v>8</v>
      </c>
      <c r="BS6" t="s">
        <v>121</v>
      </c>
      <c r="BT6">
        <v>3.2000000000000001E-2</v>
      </c>
      <c r="BU6">
        <f t="shared" si="20"/>
        <v>8</v>
      </c>
      <c r="BW6" t="s">
        <v>122</v>
      </c>
      <c r="BX6">
        <v>1.1000000000000001</v>
      </c>
      <c r="BY6">
        <f t="shared" si="21"/>
        <v>8</v>
      </c>
      <c r="CA6" t="s">
        <v>123</v>
      </c>
      <c r="CB6">
        <v>1.3</v>
      </c>
      <c r="CC6">
        <f t="shared" si="22"/>
        <v>8</v>
      </c>
      <c r="CE6" t="s">
        <v>124</v>
      </c>
      <c r="CF6">
        <v>1.4</v>
      </c>
      <c r="CG6">
        <f t="shared" si="23"/>
        <v>8</v>
      </c>
      <c r="CI6" t="s">
        <v>125</v>
      </c>
      <c r="CJ6">
        <v>0.3</v>
      </c>
      <c r="CK6">
        <f t="shared" si="24"/>
        <v>8</v>
      </c>
      <c r="CL6" t="s">
        <v>126</v>
      </c>
      <c r="CM6">
        <v>4.0000000000000002E-4</v>
      </c>
      <c r="CN6">
        <f t="shared" si="25"/>
        <v>8</v>
      </c>
    </row>
    <row r="7" spans="1:92">
      <c r="A7" t="s">
        <v>111</v>
      </c>
      <c r="B7">
        <v>1E-3</v>
      </c>
      <c r="C7">
        <f t="shared" si="0"/>
        <v>8</v>
      </c>
      <c r="F7" t="s">
        <v>127</v>
      </c>
      <c r="G7">
        <v>3.2000000000000001E-2</v>
      </c>
      <c r="H7">
        <f t="shared" si="1"/>
        <v>8</v>
      </c>
      <c r="I7" t="s">
        <v>128</v>
      </c>
      <c r="J7">
        <v>8.5000000000000006E-2</v>
      </c>
      <c r="K7">
        <f t="shared" si="2"/>
        <v>8</v>
      </c>
      <c r="L7" t="s">
        <v>129</v>
      </c>
      <c r="M7">
        <v>1.7</v>
      </c>
      <c r="N7">
        <f t="shared" si="3"/>
        <v>8</v>
      </c>
      <c r="O7" t="s">
        <v>130</v>
      </c>
      <c r="P7">
        <v>0.6</v>
      </c>
      <c r="Q7">
        <f t="shared" si="4"/>
        <v>8</v>
      </c>
      <c r="R7" t="s">
        <v>94</v>
      </c>
      <c r="S7">
        <v>2.7E-2</v>
      </c>
      <c r="T7">
        <f t="shared" si="5"/>
        <v>8</v>
      </c>
      <c r="U7" t="s">
        <v>131</v>
      </c>
      <c r="V7">
        <v>0.2</v>
      </c>
      <c r="W7">
        <f t="shared" si="6"/>
        <v>8</v>
      </c>
      <c r="X7" t="s">
        <v>132</v>
      </c>
      <c r="Y7">
        <v>0.4</v>
      </c>
      <c r="Z7">
        <f t="shared" si="7"/>
        <v>8</v>
      </c>
      <c r="AA7" t="s">
        <v>133</v>
      </c>
      <c r="AB7">
        <v>0.5</v>
      </c>
      <c r="AC7">
        <f t="shared" si="8"/>
        <v>8</v>
      </c>
      <c r="AD7" t="s">
        <v>134</v>
      </c>
      <c r="AE7">
        <v>2</v>
      </c>
      <c r="AF7">
        <f t="shared" si="9"/>
        <v>8</v>
      </c>
      <c r="AG7" t="s">
        <v>135</v>
      </c>
      <c r="AH7">
        <v>0.4</v>
      </c>
      <c r="AI7">
        <f t="shared" si="10"/>
        <v>8</v>
      </c>
      <c r="AJ7" t="s">
        <v>136</v>
      </c>
      <c r="AK7">
        <v>0.4</v>
      </c>
      <c r="AL7">
        <f t="shared" si="11"/>
        <v>8</v>
      </c>
      <c r="AM7" t="s">
        <v>137</v>
      </c>
      <c r="AN7">
        <v>0.2</v>
      </c>
      <c r="AO7">
        <f t="shared" si="12"/>
        <v>8</v>
      </c>
      <c r="AP7" t="s">
        <v>138</v>
      </c>
      <c r="AQ7">
        <v>0.5</v>
      </c>
      <c r="AR7">
        <f t="shared" si="13"/>
        <v>8</v>
      </c>
      <c r="AT7" t="s">
        <v>139</v>
      </c>
      <c r="AU7">
        <v>2.2999999999999998</v>
      </c>
      <c r="AV7">
        <f t="shared" si="14"/>
        <v>8</v>
      </c>
      <c r="AX7" t="s">
        <v>140</v>
      </c>
      <c r="AY7">
        <v>2.5</v>
      </c>
      <c r="AZ7">
        <f t="shared" si="15"/>
        <v>8</v>
      </c>
      <c r="BC7" t="s">
        <v>141</v>
      </c>
      <c r="BD7">
        <v>0.4</v>
      </c>
      <c r="BE7">
        <f t="shared" si="16"/>
        <v>8</v>
      </c>
      <c r="BG7" t="s">
        <v>142</v>
      </c>
      <c r="BH7">
        <v>0.5</v>
      </c>
      <c r="BI7">
        <f t="shared" si="17"/>
        <v>8</v>
      </c>
      <c r="BK7" t="s">
        <v>143</v>
      </c>
      <c r="BL7">
        <v>0.4</v>
      </c>
      <c r="BM7">
        <f t="shared" si="18"/>
        <v>8</v>
      </c>
      <c r="BO7" t="s">
        <v>144</v>
      </c>
      <c r="BP7">
        <v>0.4</v>
      </c>
      <c r="BQ7">
        <f t="shared" si="19"/>
        <v>8</v>
      </c>
      <c r="BS7" t="s">
        <v>145</v>
      </c>
      <c r="BT7">
        <v>1.1000000000000001</v>
      </c>
      <c r="BU7">
        <f t="shared" si="20"/>
        <v>8</v>
      </c>
      <c r="BW7" t="s">
        <v>146</v>
      </c>
      <c r="BX7">
        <v>4.2999999999999997E-2</v>
      </c>
      <c r="BY7">
        <f t="shared" si="21"/>
        <v>8</v>
      </c>
      <c r="CA7" t="s">
        <v>122</v>
      </c>
      <c r="CB7">
        <v>0.4</v>
      </c>
      <c r="CC7">
        <f t="shared" si="22"/>
        <v>8</v>
      </c>
      <c r="CE7" t="s">
        <v>147</v>
      </c>
      <c r="CF7">
        <v>0.4</v>
      </c>
      <c r="CG7">
        <f t="shared" si="23"/>
        <v>8</v>
      </c>
      <c r="CI7" t="s">
        <v>148</v>
      </c>
      <c r="CJ7">
        <v>1.7</v>
      </c>
      <c r="CK7">
        <f t="shared" si="24"/>
        <v>8</v>
      </c>
      <c r="CL7" t="s">
        <v>149</v>
      </c>
      <c r="CM7">
        <v>0.6</v>
      </c>
      <c r="CN7">
        <f t="shared" si="25"/>
        <v>8</v>
      </c>
    </row>
    <row r="8" spans="1:92">
      <c r="A8" t="s">
        <v>150</v>
      </c>
      <c r="B8">
        <v>1.3</v>
      </c>
      <c r="C8">
        <f t="shared" si="0"/>
        <v>8</v>
      </c>
      <c r="F8" t="s">
        <v>151</v>
      </c>
      <c r="G8">
        <v>0.3</v>
      </c>
      <c r="H8">
        <f t="shared" si="1"/>
        <v>8</v>
      </c>
      <c r="I8" t="s">
        <v>152</v>
      </c>
      <c r="J8">
        <v>2.1000000000000001E-2</v>
      </c>
      <c r="K8">
        <f t="shared" si="2"/>
        <v>8</v>
      </c>
      <c r="L8" t="s">
        <v>153</v>
      </c>
      <c r="M8">
        <v>2</v>
      </c>
      <c r="N8">
        <f t="shared" si="3"/>
        <v>8</v>
      </c>
      <c r="O8" t="s">
        <v>154</v>
      </c>
      <c r="P8">
        <v>3.1</v>
      </c>
      <c r="Q8">
        <f t="shared" si="4"/>
        <v>8</v>
      </c>
      <c r="R8" t="s">
        <v>155</v>
      </c>
      <c r="S8">
        <v>0.4</v>
      </c>
      <c r="T8">
        <f t="shared" si="5"/>
        <v>8</v>
      </c>
      <c r="U8" t="s">
        <v>156</v>
      </c>
      <c r="V8">
        <v>16.899999999999999</v>
      </c>
      <c r="W8">
        <f t="shared" si="6"/>
        <v>6</v>
      </c>
      <c r="X8" t="s">
        <v>157</v>
      </c>
      <c r="Y8">
        <v>2.2000000000000002</v>
      </c>
      <c r="Z8">
        <f t="shared" si="7"/>
        <v>8</v>
      </c>
      <c r="AA8" t="s">
        <v>158</v>
      </c>
      <c r="AB8">
        <v>0.4</v>
      </c>
      <c r="AC8">
        <f t="shared" si="8"/>
        <v>8</v>
      </c>
      <c r="AD8" t="s">
        <v>159</v>
      </c>
      <c r="AE8">
        <v>7.6999999999999999E-2</v>
      </c>
      <c r="AF8">
        <f t="shared" si="9"/>
        <v>8</v>
      </c>
      <c r="AG8" t="s">
        <v>160</v>
      </c>
      <c r="AH8">
        <v>0.4</v>
      </c>
      <c r="AI8">
        <f t="shared" si="10"/>
        <v>8</v>
      </c>
      <c r="AJ8" t="s">
        <v>161</v>
      </c>
      <c r="AK8">
        <v>0.5</v>
      </c>
      <c r="AL8">
        <f t="shared" si="11"/>
        <v>8</v>
      </c>
      <c r="AM8" t="s">
        <v>162</v>
      </c>
      <c r="AN8">
        <v>0.1</v>
      </c>
      <c r="AO8">
        <f t="shared" si="12"/>
        <v>8</v>
      </c>
      <c r="AP8" t="s">
        <v>163</v>
      </c>
      <c r="AQ8">
        <v>0.6</v>
      </c>
      <c r="AR8">
        <f t="shared" si="13"/>
        <v>8</v>
      </c>
      <c r="AT8" t="s">
        <v>164</v>
      </c>
      <c r="AU8">
        <v>1.4</v>
      </c>
      <c r="AV8">
        <f t="shared" si="14"/>
        <v>8</v>
      </c>
      <c r="AX8" t="s">
        <v>165</v>
      </c>
      <c r="AY8">
        <v>0</v>
      </c>
      <c r="AZ8">
        <f t="shared" si="15"/>
        <v>8</v>
      </c>
      <c r="BC8" t="s">
        <v>166</v>
      </c>
      <c r="BD8">
        <v>0.2</v>
      </c>
      <c r="BE8">
        <f t="shared" si="16"/>
        <v>8</v>
      </c>
      <c r="BG8" t="s">
        <v>167</v>
      </c>
      <c r="BH8">
        <v>0.2</v>
      </c>
      <c r="BI8">
        <f t="shared" si="17"/>
        <v>8</v>
      </c>
      <c r="BK8" t="s">
        <v>168</v>
      </c>
      <c r="BL8">
        <v>2.8</v>
      </c>
      <c r="BM8">
        <f t="shared" si="18"/>
        <v>8</v>
      </c>
      <c r="BO8" t="s">
        <v>169</v>
      </c>
      <c r="BP8">
        <v>4.7</v>
      </c>
      <c r="BQ8">
        <f t="shared" si="19"/>
        <v>8</v>
      </c>
      <c r="BS8" t="s">
        <v>170</v>
      </c>
      <c r="BT8">
        <v>0.1</v>
      </c>
      <c r="BU8">
        <f t="shared" si="20"/>
        <v>8</v>
      </c>
      <c r="BW8" t="s">
        <v>171</v>
      </c>
      <c r="BX8">
        <v>2.2000000000000002</v>
      </c>
      <c r="BY8">
        <f t="shared" si="21"/>
        <v>8</v>
      </c>
      <c r="CA8" t="s">
        <v>172</v>
      </c>
      <c r="CB8">
        <v>1</v>
      </c>
      <c r="CC8">
        <f t="shared" si="22"/>
        <v>8</v>
      </c>
      <c r="CE8" t="s">
        <v>173</v>
      </c>
      <c r="CF8">
        <v>1.7000000000000001E-2</v>
      </c>
      <c r="CG8">
        <f t="shared" si="23"/>
        <v>8</v>
      </c>
      <c r="CI8" t="s">
        <v>174</v>
      </c>
      <c r="CJ8">
        <v>1.9</v>
      </c>
      <c r="CK8">
        <f t="shared" si="24"/>
        <v>8</v>
      </c>
      <c r="CL8" t="s">
        <v>175</v>
      </c>
      <c r="CM8">
        <v>5.5</v>
      </c>
      <c r="CN8">
        <f t="shared" si="25"/>
        <v>8</v>
      </c>
    </row>
    <row r="9" spans="1:92">
      <c r="A9" t="s">
        <v>176</v>
      </c>
      <c r="B9">
        <v>2.5</v>
      </c>
      <c r="C9">
        <f t="shared" si="0"/>
        <v>8</v>
      </c>
      <c r="F9" t="s">
        <v>177</v>
      </c>
      <c r="G9">
        <v>1.9</v>
      </c>
      <c r="H9">
        <f t="shared" si="1"/>
        <v>8</v>
      </c>
      <c r="I9" t="s">
        <v>178</v>
      </c>
      <c r="J9">
        <v>2.7</v>
      </c>
      <c r="K9">
        <f t="shared" si="2"/>
        <v>8</v>
      </c>
      <c r="L9" t="s">
        <v>179</v>
      </c>
      <c r="M9">
        <v>1</v>
      </c>
      <c r="N9">
        <f t="shared" si="3"/>
        <v>8</v>
      </c>
      <c r="O9" t="s">
        <v>180</v>
      </c>
      <c r="P9">
        <v>0.2</v>
      </c>
      <c r="Q9">
        <f t="shared" si="4"/>
        <v>8</v>
      </c>
      <c r="R9" t="s">
        <v>181</v>
      </c>
      <c r="S9">
        <v>0.8</v>
      </c>
      <c r="T9">
        <f t="shared" si="5"/>
        <v>8</v>
      </c>
      <c r="U9" t="s">
        <v>182</v>
      </c>
      <c r="V9">
        <v>0.4</v>
      </c>
      <c r="W9">
        <f t="shared" si="6"/>
        <v>8</v>
      </c>
      <c r="X9" t="s">
        <v>183</v>
      </c>
      <c r="Y9">
        <v>5.9</v>
      </c>
      <c r="Z9">
        <f t="shared" si="7"/>
        <v>8</v>
      </c>
      <c r="AA9" t="s">
        <v>184</v>
      </c>
      <c r="AB9">
        <v>1.9</v>
      </c>
      <c r="AC9">
        <f t="shared" si="8"/>
        <v>8</v>
      </c>
      <c r="AD9" t="s">
        <v>185</v>
      </c>
      <c r="AE9">
        <v>2.7E-2</v>
      </c>
      <c r="AF9">
        <f t="shared" si="9"/>
        <v>8</v>
      </c>
      <c r="AG9" t="s">
        <v>186</v>
      </c>
      <c r="AH9">
        <v>9.4</v>
      </c>
      <c r="AI9">
        <f t="shared" si="10"/>
        <v>6</v>
      </c>
      <c r="AJ9" t="s">
        <v>187</v>
      </c>
      <c r="AK9">
        <v>2.2000000000000002</v>
      </c>
      <c r="AL9">
        <f t="shared" si="11"/>
        <v>8</v>
      </c>
      <c r="AM9" t="s">
        <v>188</v>
      </c>
      <c r="AN9">
        <v>1.3</v>
      </c>
      <c r="AO9">
        <f t="shared" si="12"/>
        <v>8</v>
      </c>
      <c r="AP9" t="s">
        <v>189</v>
      </c>
      <c r="AQ9">
        <v>0.4</v>
      </c>
      <c r="AR9">
        <f t="shared" si="13"/>
        <v>8</v>
      </c>
      <c r="AT9" t="s">
        <v>190</v>
      </c>
      <c r="AU9">
        <v>1.0999999999999999E-2</v>
      </c>
      <c r="AV9">
        <f t="shared" si="14"/>
        <v>8</v>
      </c>
      <c r="AX9" t="s">
        <v>111</v>
      </c>
      <c r="AY9">
        <v>0.2</v>
      </c>
      <c r="AZ9">
        <f t="shared" si="15"/>
        <v>8</v>
      </c>
      <c r="BC9" t="s">
        <v>191</v>
      </c>
      <c r="BD9">
        <v>0.4</v>
      </c>
      <c r="BE9">
        <f t="shared" si="16"/>
        <v>8</v>
      </c>
      <c r="BG9" t="s">
        <v>192</v>
      </c>
      <c r="BH9">
        <v>0.3</v>
      </c>
      <c r="BI9">
        <f t="shared" si="17"/>
        <v>8</v>
      </c>
      <c r="BK9" t="s">
        <v>193</v>
      </c>
      <c r="BL9">
        <v>2.8</v>
      </c>
      <c r="BM9">
        <f t="shared" si="18"/>
        <v>8</v>
      </c>
      <c r="BO9" t="s">
        <v>194</v>
      </c>
      <c r="BP9">
        <v>2</v>
      </c>
      <c r="BQ9">
        <f t="shared" si="19"/>
        <v>8</v>
      </c>
      <c r="BS9" t="s">
        <v>195</v>
      </c>
      <c r="BT9">
        <v>0.3</v>
      </c>
      <c r="BU9">
        <f t="shared" si="20"/>
        <v>8</v>
      </c>
      <c r="BW9" t="s">
        <v>196</v>
      </c>
      <c r="BX9">
        <v>0.3</v>
      </c>
      <c r="BY9">
        <f t="shared" si="21"/>
        <v>8</v>
      </c>
      <c r="CA9" t="s">
        <v>197</v>
      </c>
      <c r="CB9">
        <v>3.9</v>
      </c>
      <c r="CC9">
        <f t="shared" si="22"/>
        <v>8</v>
      </c>
      <c r="CE9" t="s">
        <v>198</v>
      </c>
      <c r="CF9">
        <v>0.6</v>
      </c>
      <c r="CG9">
        <f t="shared" si="23"/>
        <v>8</v>
      </c>
      <c r="CI9" t="s">
        <v>199</v>
      </c>
      <c r="CJ9">
        <v>1</v>
      </c>
      <c r="CK9">
        <f t="shared" si="24"/>
        <v>8</v>
      </c>
      <c r="CL9" t="s">
        <v>200</v>
      </c>
      <c r="CM9">
        <v>19</v>
      </c>
      <c r="CN9">
        <f t="shared" si="25"/>
        <v>6</v>
      </c>
    </row>
    <row r="10" spans="1:92">
      <c r="A10" t="s">
        <v>201</v>
      </c>
      <c r="B10">
        <v>0.4</v>
      </c>
      <c r="C10">
        <f t="shared" si="0"/>
        <v>8</v>
      </c>
      <c r="F10" t="s">
        <v>202</v>
      </c>
      <c r="G10">
        <v>2.2000000000000002</v>
      </c>
      <c r="H10">
        <f t="shared" si="1"/>
        <v>8</v>
      </c>
      <c r="I10" t="s">
        <v>203</v>
      </c>
      <c r="J10">
        <v>0.1</v>
      </c>
      <c r="K10">
        <f t="shared" si="2"/>
        <v>8</v>
      </c>
      <c r="L10" t="s">
        <v>204</v>
      </c>
      <c r="M10">
        <v>1.6</v>
      </c>
      <c r="N10">
        <f t="shared" si="3"/>
        <v>8</v>
      </c>
      <c r="O10" t="s">
        <v>205</v>
      </c>
      <c r="P10">
        <v>5.0000000000000001E-3</v>
      </c>
      <c r="Q10">
        <f t="shared" si="4"/>
        <v>8</v>
      </c>
      <c r="R10" t="s">
        <v>206</v>
      </c>
      <c r="S10">
        <v>1</v>
      </c>
      <c r="T10">
        <f t="shared" si="5"/>
        <v>8</v>
      </c>
      <c r="U10" t="s">
        <v>207</v>
      </c>
      <c r="V10">
        <v>11</v>
      </c>
      <c r="W10">
        <f t="shared" si="6"/>
        <v>6</v>
      </c>
      <c r="X10" t="s">
        <v>208</v>
      </c>
      <c r="Y10">
        <v>0.2</v>
      </c>
      <c r="Z10">
        <f t="shared" si="7"/>
        <v>8</v>
      </c>
      <c r="AA10" t="s">
        <v>209</v>
      </c>
      <c r="AB10">
        <v>5.5E-2</v>
      </c>
      <c r="AC10">
        <f t="shared" si="8"/>
        <v>8</v>
      </c>
      <c r="AD10" t="s">
        <v>210</v>
      </c>
      <c r="AE10">
        <v>0.1</v>
      </c>
      <c r="AF10">
        <f t="shared" si="9"/>
        <v>8</v>
      </c>
      <c r="AG10" t="s">
        <v>211</v>
      </c>
      <c r="AH10">
        <v>2E-3</v>
      </c>
      <c r="AI10">
        <f t="shared" si="10"/>
        <v>8</v>
      </c>
      <c r="AJ10" t="s">
        <v>212</v>
      </c>
      <c r="AK10">
        <v>0.6</v>
      </c>
      <c r="AL10">
        <f t="shared" si="11"/>
        <v>8</v>
      </c>
      <c r="AM10" t="s">
        <v>213</v>
      </c>
      <c r="AN10">
        <v>4.3</v>
      </c>
      <c r="AO10">
        <f t="shared" si="12"/>
        <v>8</v>
      </c>
      <c r="AP10" t="s">
        <v>214</v>
      </c>
      <c r="AQ10">
        <v>0.3</v>
      </c>
      <c r="AR10">
        <f t="shared" si="13"/>
        <v>8</v>
      </c>
      <c r="AT10" t="s">
        <v>215</v>
      </c>
      <c r="AU10">
        <v>0.6</v>
      </c>
      <c r="AV10">
        <f t="shared" si="14"/>
        <v>8</v>
      </c>
      <c r="AX10" t="s">
        <v>216</v>
      </c>
      <c r="AY10">
        <v>0.1</v>
      </c>
      <c r="AZ10">
        <f t="shared" si="15"/>
        <v>8</v>
      </c>
      <c r="BC10" t="s">
        <v>217</v>
      </c>
      <c r="BD10">
        <v>0.3</v>
      </c>
      <c r="BE10">
        <f t="shared" si="16"/>
        <v>8</v>
      </c>
      <c r="BG10" t="s">
        <v>218</v>
      </c>
      <c r="BH10">
        <v>5.0000000000000001E-3</v>
      </c>
      <c r="BI10">
        <f t="shared" si="17"/>
        <v>8</v>
      </c>
      <c r="BK10" t="s">
        <v>219</v>
      </c>
      <c r="BL10">
        <v>1</v>
      </c>
      <c r="BM10">
        <f t="shared" si="18"/>
        <v>8</v>
      </c>
      <c r="BO10" t="s">
        <v>220</v>
      </c>
      <c r="BP10">
        <v>3.4000000000000002E-2</v>
      </c>
      <c r="BQ10">
        <f t="shared" si="19"/>
        <v>8</v>
      </c>
      <c r="BS10" t="s">
        <v>221</v>
      </c>
      <c r="BT10">
        <v>0.5</v>
      </c>
      <c r="BU10">
        <f t="shared" si="20"/>
        <v>8</v>
      </c>
      <c r="BW10" t="s">
        <v>222</v>
      </c>
      <c r="BX10">
        <v>9.2999999999999999E-2</v>
      </c>
      <c r="BY10">
        <f t="shared" si="21"/>
        <v>8</v>
      </c>
      <c r="CA10" t="s">
        <v>223</v>
      </c>
      <c r="CB10">
        <v>0.2</v>
      </c>
      <c r="CC10">
        <f t="shared" si="22"/>
        <v>8</v>
      </c>
      <c r="CE10" t="s">
        <v>224</v>
      </c>
      <c r="CF10">
        <v>0.2</v>
      </c>
      <c r="CG10">
        <f t="shared" si="23"/>
        <v>8</v>
      </c>
      <c r="CI10" t="s">
        <v>225</v>
      </c>
      <c r="CJ10">
        <v>0.1</v>
      </c>
      <c r="CK10">
        <f t="shared" si="24"/>
        <v>8</v>
      </c>
      <c r="CL10" t="s">
        <v>226</v>
      </c>
      <c r="CM10">
        <v>5.0000000000000001E-4</v>
      </c>
      <c r="CN10">
        <f t="shared" si="25"/>
        <v>8</v>
      </c>
    </row>
    <row r="11" spans="1:92">
      <c r="A11" t="s">
        <v>227</v>
      </c>
      <c r="B11">
        <v>1.2</v>
      </c>
      <c r="C11">
        <f t="shared" si="0"/>
        <v>8</v>
      </c>
      <c r="F11" t="s">
        <v>228</v>
      </c>
      <c r="G11">
        <v>1.8</v>
      </c>
      <c r="H11">
        <f t="shared" si="1"/>
        <v>8</v>
      </c>
      <c r="I11" t="s">
        <v>229</v>
      </c>
      <c r="J11">
        <v>9.4E-2</v>
      </c>
      <c r="K11">
        <f t="shared" si="2"/>
        <v>8</v>
      </c>
      <c r="L11" t="s">
        <v>230</v>
      </c>
      <c r="M11">
        <v>5.0000000000000001E-3</v>
      </c>
      <c r="N11">
        <f t="shared" si="3"/>
        <v>8</v>
      </c>
      <c r="O11" t="s">
        <v>231</v>
      </c>
      <c r="P11">
        <v>0.2</v>
      </c>
      <c r="Q11">
        <f t="shared" si="4"/>
        <v>8</v>
      </c>
      <c r="R11" t="s">
        <v>232</v>
      </c>
      <c r="S11">
        <v>0.5</v>
      </c>
      <c r="T11">
        <f t="shared" si="5"/>
        <v>8</v>
      </c>
      <c r="U11" t="s">
        <v>233</v>
      </c>
      <c r="V11">
        <v>19.100000000000001</v>
      </c>
      <c r="W11">
        <f t="shared" si="6"/>
        <v>6</v>
      </c>
      <c r="X11" t="s">
        <v>234</v>
      </c>
      <c r="Y11">
        <v>0.3</v>
      </c>
      <c r="Z11">
        <f t="shared" si="7"/>
        <v>8</v>
      </c>
      <c r="AA11" t="s">
        <v>235</v>
      </c>
      <c r="AB11">
        <v>0.1</v>
      </c>
      <c r="AC11">
        <f t="shared" si="8"/>
        <v>8</v>
      </c>
      <c r="AD11" t="s">
        <v>236</v>
      </c>
      <c r="AE11">
        <v>0.4</v>
      </c>
      <c r="AF11">
        <f t="shared" si="9"/>
        <v>8</v>
      </c>
      <c r="AG11" t="s">
        <v>237</v>
      </c>
      <c r="AH11">
        <v>0.2</v>
      </c>
      <c r="AI11">
        <f t="shared" si="10"/>
        <v>8</v>
      </c>
      <c r="AJ11" t="s">
        <v>238</v>
      </c>
      <c r="AK11">
        <v>1.3</v>
      </c>
      <c r="AL11">
        <f t="shared" si="11"/>
        <v>8</v>
      </c>
      <c r="AM11" t="s">
        <v>239</v>
      </c>
      <c r="AN11">
        <v>0.9</v>
      </c>
      <c r="AO11">
        <f t="shared" si="12"/>
        <v>8</v>
      </c>
      <c r="AP11" t="s">
        <v>240</v>
      </c>
      <c r="AQ11">
        <v>2E-3</v>
      </c>
      <c r="AR11">
        <f t="shared" si="13"/>
        <v>8</v>
      </c>
      <c r="AT11" t="s">
        <v>241</v>
      </c>
      <c r="AU11">
        <v>1</v>
      </c>
      <c r="AV11">
        <f t="shared" si="14"/>
        <v>8</v>
      </c>
      <c r="AX11" t="s">
        <v>242</v>
      </c>
      <c r="AY11">
        <v>2.9</v>
      </c>
      <c r="AZ11">
        <f t="shared" si="15"/>
        <v>8</v>
      </c>
      <c r="BC11" t="s">
        <v>243</v>
      </c>
      <c r="BD11">
        <v>0.3</v>
      </c>
      <c r="BE11">
        <f t="shared" si="16"/>
        <v>8</v>
      </c>
      <c r="BG11" t="s">
        <v>244</v>
      </c>
      <c r="BH11">
        <v>0.9</v>
      </c>
      <c r="BI11">
        <f t="shared" si="17"/>
        <v>8</v>
      </c>
      <c r="BK11" t="s">
        <v>245</v>
      </c>
      <c r="BL11">
        <v>1.6</v>
      </c>
      <c r="BM11">
        <f t="shared" si="18"/>
        <v>8</v>
      </c>
      <c r="BO11" t="s">
        <v>246</v>
      </c>
      <c r="BP11">
        <v>4.7</v>
      </c>
      <c r="BQ11">
        <f t="shared" si="19"/>
        <v>8</v>
      </c>
      <c r="BS11" t="s">
        <v>247</v>
      </c>
      <c r="BT11">
        <v>8.9</v>
      </c>
      <c r="BU11">
        <f t="shared" si="20"/>
        <v>6</v>
      </c>
      <c r="BW11" t="s">
        <v>248</v>
      </c>
      <c r="BX11">
        <v>0.2</v>
      </c>
      <c r="BY11">
        <f t="shared" si="21"/>
        <v>8</v>
      </c>
      <c r="CA11" t="s">
        <v>249</v>
      </c>
      <c r="CB11">
        <v>0.2</v>
      </c>
      <c r="CC11">
        <f t="shared" si="22"/>
        <v>8</v>
      </c>
      <c r="CE11" t="s">
        <v>250</v>
      </c>
      <c r="CF11">
        <v>0.6</v>
      </c>
      <c r="CG11">
        <f t="shared" si="23"/>
        <v>8</v>
      </c>
      <c r="CI11" t="s">
        <v>251</v>
      </c>
      <c r="CJ11">
        <v>0.8</v>
      </c>
      <c r="CK11">
        <f t="shared" si="24"/>
        <v>8</v>
      </c>
      <c r="CL11" t="s">
        <v>231</v>
      </c>
      <c r="CM11">
        <v>0.2</v>
      </c>
      <c r="CN11">
        <f t="shared" si="25"/>
        <v>8</v>
      </c>
    </row>
    <row r="12" spans="1:92">
      <c r="A12" t="s">
        <v>252</v>
      </c>
      <c r="B12">
        <v>0.6</v>
      </c>
      <c r="C12">
        <f t="shared" si="0"/>
        <v>8</v>
      </c>
      <c r="F12" t="s">
        <v>253</v>
      </c>
      <c r="G12">
        <v>1.7</v>
      </c>
      <c r="H12">
        <f t="shared" si="1"/>
        <v>8</v>
      </c>
      <c r="I12" t="s">
        <v>254</v>
      </c>
      <c r="J12">
        <v>1.4E-2</v>
      </c>
      <c r="K12">
        <f t="shared" si="2"/>
        <v>8</v>
      </c>
      <c r="L12" t="s">
        <v>255</v>
      </c>
      <c r="M12">
        <v>2</v>
      </c>
      <c r="N12">
        <f t="shared" si="3"/>
        <v>8</v>
      </c>
      <c r="O12" t="s">
        <v>256</v>
      </c>
      <c r="P12">
        <v>0.1</v>
      </c>
      <c r="Q12">
        <f t="shared" si="4"/>
        <v>8</v>
      </c>
      <c r="R12" t="s">
        <v>257</v>
      </c>
      <c r="S12">
        <v>1.3</v>
      </c>
      <c r="T12">
        <f t="shared" si="5"/>
        <v>8</v>
      </c>
      <c r="U12" t="s">
        <v>258</v>
      </c>
      <c r="V12">
        <v>1</v>
      </c>
      <c r="W12">
        <f t="shared" si="6"/>
        <v>8</v>
      </c>
      <c r="X12" t="s">
        <v>259</v>
      </c>
      <c r="Y12">
        <v>0.5</v>
      </c>
      <c r="Z12">
        <f t="shared" si="7"/>
        <v>8</v>
      </c>
      <c r="AA12" t="s">
        <v>260</v>
      </c>
      <c r="AB12">
        <v>0.2</v>
      </c>
      <c r="AC12">
        <f t="shared" si="8"/>
        <v>8</v>
      </c>
      <c r="AD12" t="s">
        <v>261</v>
      </c>
      <c r="AE12">
        <v>1E-3</v>
      </c>
      <c r="AF12">
        <f t="shared" si="9"/>
        <v>8</v>
      </c>
      <c r="AG12" t="s">
        <v>262</v>
      </c>
      <c r="AH12">
        <v>1.5</v>
      </c>
      <c r="AI12">
        <f t="shared" si="10"/>
        <v>8</v>
      </c>
      <c r="AJ12" t="s">
        <v>263</v>
      </c>
      <c r="AK12">
        <v>1.2</v>
      </c>
      <c r="AL12">
        <f t="shared" si="11"/>
        <v>8</v>
      </c>
      <c r="AM12" t="s">
        <v>264</v>
      </c>
      <c r="AN12">
        <v>5.8999999999999997E-2</v>
      </c>
      <c r="AO12">
        <f t="shared" si="12"/>
        <v>8</v>
      </c>
      <c r="AP12" t="s">
        <v>265</v>
      </c>
      <c r="AQ12">
        <v>2.5</v>
      </c>
      <c r="AR12">
        <f t="shared" si="13"/>
        <v>8</v>
      </c>
      <c r="AT12" t="s">
        <v>266</v>
      </c>
      <c r="AU12">
        <v>1</v>
      </c>
      <c r="AV12">
        <f t="shared" si="14"/>
        <v>8</v>
      </c>
      <c r="AX12" t="s">
        <v>267</v>
      </c>
      <c r="AY12">
        <v>1</v>
      </c>
      <c r="AZ12">
        <f t="shared" si="15"/>
        <v>8</v>
      </c>
      <c r="BC12" t="s">
        <v>268</v>
      </c>
      <c r="BD12">
        <v>0.2</v>
      </c>
      <c r="BE12">
        <f t="shared" si="16"/>
        <v>8</v>
      </c>
      <c r="BG12" t="s">
        <v>269</v>
      </c>
      <c r="BH12">
        <v>8.8000000000000007</v>
      </c>
      <c r="BI12">
        <f t="shared" si="17"/>
        <v>6</v>
      </c>
      <c r="BK12" t="s">
        <v>270</v>
      </c>
      <c r="BL12">
        <v>5.8</v>
      </c>
      <c r="BM12">
        <f t="shared" si="18"/>
        <v>8</v>
      </c>
      <c r="BO12" t="s">
        <v>271</v>
      </c>
      <c r="BP12">
        <v>0.3</v>
      </c>
      <c r="BQ12">
        <f t="shared" si="19"/>
        <v>8</v>
      </c>
      <c r="BS12" t="s">
        <v>272</v>
      </c>
      <c r="BT12">
        <v>0.3</v>
      </c>
      <c r="BU12">
        <f t="shared" si="20"/>
        <v>8</v>
      </c>
      <c r="BW12" t="s">
        <v>273</v>
      </c>
      <c r="BX12">
        <v>0.2</v>
      </c>
      <c r="BY12">
        <f t="shared" si="21"/>
        <v>8</v>
      </c>
      <c r="CA12" t="s">
        <v>274</v>
      </c>
      <c r="CB12">
        <v>0.4</v>
      </c>
      <c r="CC12">
        <f t="shared" si="22"/>
        <v>8</v>
      </c>
      <c r="CE12" t="s">
        <v>275</v>
      </c>
      <c r="CF12">
        <v>0.3</v>
      </c>
      <c r="CG12">
        <f t="shared" si="23"/>
        <v>8</v>
      </c>
      <c r="CI12" t="s">
        <v>276</v>
      </c>
      <c r="CJ12">
        <v>1.2</v>
      </c>
      <c r="CK12">
        <f t="shared" si="24"/>
        <v>8</v>
      </c>
      <c r="CL12" t="s">
        <v>277</v>
      </c>
      <c r="CM12">
        <v>14</v>
      </c>
      <c r="CN12">
        <f t="shared" si="25"/>
        <v>6</v>
      </c>
    </row>
    <row r="13" spans="1:92">
      <c r="A13" t="s">
        <v>278</v>
      </c>
      <c r="B13">
        <v>0.1</v>
      </c>
      <c r="C13">
        <f t="shared" si="0"/>
        <v>8</v>
      </c>
      <c r="F13" t="s">
        <v>279</v>
      </c>
      <c r="G13">
        <v>1.3</v>
      </c>
      <c r="H13">
        <f t="shared" si="1"/>
        <v>8</v>
      </c>
      <c r="I13" t="s">
        <v>280</v>
      </c>
      <c r="J13">
        <v>1.4</v>
      </c>
      <c r="K13">
        <f t="shared" si="2"/>
        <v>8</v>
      </c>
      <c r="L13" t="s">
        <v>281</v>
      </c>
      <c r="M13">
        <v>1.5</v>
      </c>
      <c r="N13">
        <f t="shared" si="3"/>
        <v>8</v>
      </c>
      <c r="O13" t="s">
        <v>282</v>
      </c>
      <c r="P13">
        <v>3</v>
      </c>
      <c r="Q13">
        <f t="shared" si="4"/>
        <v>8</v>
      </c>
      <c r="R13" t="s">
        <v>283</v>
      </c>
      <c r="S13">
        <v>0.2</v>
      </c>
      <c r="T13">
        <f t="shared" si="5"/>
        <v>8</v>
      </c>
      <c r="U13" t="s">
        <v>284</v>
      </c>
      <c r="V13">
        <v>4.8</v>
      </c>
      <c r="W13">
        <f t="shared" si="6"/>
        <v>8</v>
      </c>
      <c r="X13" t="s">
        <v>285</v>
      </c>
      <c r="Y13">
        <v>0.7</v>
      </c>
      <c r="Z13">
        <f t="shared" si="7"/>
        <v>8</v>
      </c>
      <c r="AA13" t="s">
        <v>286</v>
      </c>
      <c r="AB13">
        <v>6.1</v>
      </c>
      <c r="AC13">
        <f t="shared" si="8"/>
        <v>8</v>
      </c>
      <c r="AD13" t="s">
        <v>111</v>
      </c>
      <c r="AE13">
        <v>0.1</v>
      </c>
      <c r="AF13">
        <f t="shared" si="9"/>
        <v>8</v>
      </c>
      <c r="AG13" t="s">
        <v>287</v>
      </c>
      <c r="AH13">
        <v>2.9</v>
      </c>
      <c r="AI13">
        <f t="shared" si="10"/>
        <v>8</v>
      </c>
      <c r="AJ13" t="s">
        <v>288</v>
      </c>
      <c r="AK13">
        <v>8.8999999999999996E-2</v>
      </c>
      <c r="AL13">
        <f t="shared" si="11"/>
        <v>8</v>
      </c>
      <c r="AM13" t="s">
        <v>289</v>
      </c>
      <c r="AN13">
        <v>1.7</v>
      </c>
      <c r="AO13">
        <f t="shared" si="12"/>
        <v>8</v>
      </c>
      <c r="AP13" t="s">
        <v>290</v>
      </c>
      <c r="AQ13">
        <v>1.3</v>
      </c>
      <c r="AR13">
        <f t="shared" si="13"/>
        <v>8</v>
      </c>
      <c r="AT13" t="s">
        <v>291</v>
      </c>
      <c r="AU13">
        <v>0.4</v>
      </c>
      <c r="AV13">
        <f t="shared" si="14"/>
        <v>8</v>
      </c>
      <c r="AX13" t="s">
        <v>292</v>
      </c>
      <c r="AY13">
        <v>0.4</v>
      </c>
      <c r="AZ13">
        <f t="shared" si="15"/>
        <v>8</v>
      </c>
      <c r="BC13" t="s">
        <v>293</v>
      </c>
      <c r="BD13">
        <v>0</v>
      </c>
      <c r="BE13">
        <f t="shared" si="16"/>
        <v>8</v>
      </c>
      <c r="BG13" t="s">
        <v>294</v>
      </c>
      <c r="BH13">
        <v>0.1</v>
      </c>
      <c r="BI13">
        <f t="shared" si="17"/>
        <v>8</v>
      </c>
      <c r="BK13" t="s">
        <v>295</v>
      </c>
      <c r="BL13">
        <v>1</v>
      </c>
      <c r="BM13">
        <f t="shared" si="18"/>
        <v>8</v>
      </c>
      <c r="BO13" t="s">
        <v>296</v>
      </c>
      <c r="BP13">
        <v>0.2</v>
      </c>
      <c r="BQ13">
        <f t="shared" si="19"/>
        <v>8</v>
      </c>
      <c r="BS13" t="s">
        <v>297</v>
      </c>
      <c r="BT13">
        <v>7.5999999999999998E-2</v>
      </c>
      <c r="BU13">
        <f t="shared" si="20"/>
        <v>8</v>
      </c>
      <c r="BW13" t="s">
        <v>298</v>
      </c>
      <c r="BX13">
        <v>4.2000000000000003E-2</v>
      </c>
      <c r="BY13">
        <f t="shared" si="21"/>
        <v>8</v>
      </c>
      <c r="CA13" t="s">
        <v>299</v>
      </c>
      <c r="CB13">
        <v>0.2</v>
      </c>
      <c r="CC13">
        <f t="shared" si="22"/>
        <v>8</v>
      </c>
      <c r="CE13" t="s">
        <v>300</v>
      </c>
      <c r="CF13">
        <v>1.5</v>
      </c>
      <c r="CG13">
        <f t="shared" si="23"/>
        <v>8</v>
      </c>
      <c r="CI13" t="s">
        <v>301</v>
      </c>
      <c r="CJ13">
        <v>1.2</v>
      </c>
      <c r="CK13">
        <f t="shared" si="24"/>
        <v>8</v>
      </c>
      <c r="CL13" t="s">
        <v>302</v>
      </c>
      <c r="CM13">
        <v>2.8E-3</v>
      </c>
      <c r="CN13">
        <f t="shared" si="25"/>
        <v>8</v>
      </c>
    </row>
    <row r="14" spans="1:92">
      <c r="A14" t="s">
        <v>303</v>
      </c>
      <c r="B14">
        <v>0.6</v>
      </c>
      <c r="C14">
        <f t="shared" si="0"/>
        <v>8</v>
      </c>
      <c r="F14" t="s">
        <v>304</v>
      </c>
      <c r="G14">
        <v>2.2000000000000002</v>
      </c>
      <c r="H14">
        <f t="shared" si="1"/>
        <v>8</v>
      </c>
      <c r="I14" t="s">
        <v>305</v>
      </c>
      <c r="J14">
        <v>0.4</v>
      </c>
      <c r="K14">
        <f t="shared" si="2"/>
        <v>8</v>
      </c>
      <c r="O14" t="s">
        <v>306</v>
      </c>
      <c r="P14">
        <v>0.3</v>
      </c>
      <c r="Q14">
        <f t="shared" si="4"/>
        <v>8</v>
      </c>
      <c r="R14" t="s">
        <v>307</v>
      </c>
      <c r="S14">
        <v>0.4</v>
      </c>
      <c r="T14">
        <f t="shared" si="5"/>
        <v>8</v>
      </c>
      <c r="U14" t="s">
        <v>308</v>
      </c>
      <c r="V14">
        <v>0.2</v>
      </c>
      <c r="W14">
        <f t="shared" si="6"/>
        <v>8</v>
      </c>
      <c r="X14" t="s">
        <v>309</v>
      </c>
      <c r="Y14">
        <v>2.6</v>
      </c>
      <c r="Z14">
        <f t="shared" si="7"/>
        <v>8</v>
      </c>
      <c r="AA14" t="s">
        <v>310</v>
      </c>
      <c r="AB14">
        <v>0.6</v>
      </c>
      <c r="AC14">
        <f t="shared" si="8"/>
        <v>8</v>
      </c>
      <c r="AD14" t="s">
        <v>311</v>
      </c>
      <c r="AE14">
        <v>1.4</v>
      </c>
      <c r="AF14">
        <f t="shared" si="9"/>
        <v>8</v>
      </c>
      <c r="AG14" t="s">
        <v>312</v>
      </c>
      <c r="AH14">
        <v>0.4</v>
      </c>
      <c r="AI14">
        <f t="shared" si="10"/>
        <v>8</v>
      </c>
      <c r="AJ14" t="s">
        <v>313</v>
      </c>
      <c r="AK14">
        <v>0.9</v>
      </c>
      <c r="AL14">
        <f t="shared" si="11"/>
        <v>8</v>
      </c>
      <c r="AM14" t="s">
        <v>314</v>
      </c>
      <c r="AN14">
        <v>0.2</v>
      </c>
      <c r="AO14">
        <f t="shared" si="12"/>
        <v>8</v>
      </c>
      <c r="AP14" t="s">
        <v>155</v>
      </c>
      <c r="AQ14">
        <v>0.2</v>
      </c>
      <c r="AR14">
        <f t="shared" si="13"/>
        <v>8</v>
      </c>
      <c r="AT14" t="s">
        <v>315</v>
      </c>
      <c r="AU14">
        <v>1.8</v>
      </c>
      <c r="AV14">
        <f t="shared" si="14"/>
        <v>8</v>
      </c>
      <c r="AX14" t="s">
        <v>316</v>
      </c>
      <c r="AY14">
        <v>0.7</v>
      </c>
      <c r="AZ14">
        <f t="shared" si="15"/>
        <v>8</v>
      </c>
      <c r="BC14" t="s">
        <v>317</v>
      </c>
      <c r="BD14">
        <v>3.2</v>
      </c>
      <c r="BE14">
        <f t="shared" si="16"/>
        <v>8</v>
      </c>
      <c r="BG14" t="s">
        <v>318</v>
      </c>
      <c r="BH14">
        <v>0.3</v>
      </c>
      <c r="BI14">
        <f t="shared" si="17"/>
        <v>8</v>
      </c>
      <c r="BO14" t="s">
        <v>319</v>
      </c>
      <c r="BP14">
        <v>0.3</v>
      </c>
      <c r="BQ14">
        <f t="shared" si="19"/>
        <v>8</v>
      </c>
      <c r="BS14" t="s">
        <v>144</v>
      </c>
      <c r="BT14">
        <v>0.9</v>
      </c>
      <c r="BU14">
        <f t="shared" si="20"/>
        <v>8</v>
      </c>
      <c r="BW14" t="s">
        <v>320</v>
      </c>
      <c r="BX14">
        <v>0.4</v>
      </c>
      <c r="BY14">
        <f t="shared" si="21"/>
        <v>8</v>
      </c>
      <c r="CA14" t="s">
        <v>321</v>
      </c>
      <c r="CB14">
        <v>0.3</v>
      </c>
      <c r="CC14">
        <f t="shared" si="22"/>
        <v>8</v>
      </c>
      <c r="CE14" t="s">
        <v>322</v>
      </c>
      <c r="CF14">
        <v>0.3</v>
      </c>
      <c r="CG14">
        <f t="shared" si="23"/>
        <v>8</v>
      </c>
      <c r="CI14" t="s">
        <v>323</v>
      </c>
      <c r="CJ14">
        <v>1.7</v>
      </c>
      <c r="CK14">
        <f t="shared" si="24"/>
        <v>8</v>
      </c>
      <c r="CL14" t="s">
        <v>324</v>
      </c>
      <c r="CM14">
        <v>1.6</v>
      </c>
      <c r="CN14">
        <f t="shared" si="25"/>
        <v>8</v>
      </c>
    </row>
    <row r="15" spans="1:92">
      <c r="A15" t="s">
        <v>325</v>
      </c>
      <c r="B15">
        <v>3.1E-2</v>
      </c>
      <c r="C15">
        <f t="shared" si="0"/>
        <v>8</v>
      </c>
      <c r="F15" t="s">
        <v>326</v>
      </c>
      <c r="G15">
        <v>2.2999999999999998</v>
      </c>
      <c r="H15">
        <f t="shared" si="1"/>
        <v>8</v>
      </c>
      <c r="I15" t="s">
        <v>327</v>
      </c>
      <c r="J15">
        <v>0.2</v>
      </c>
      <c r="K15">
        <f t="shared" si="2"/>
        <v>8</v>
      </c>
      <c r="O15" t="s">
        <v>328</v>
      </c>
      <c r="P15">
        <v>1.5</v>
      </c>
      <c r="Q15">
        <f t="shared" si="4"/>
        <v>8</v>
      </c>
      <c r="R15" t="s">
        <v>329</v>
      </c>
      <c r="S15">
        <v>6.9000000000000006E-2</v>
      </c>
      <c r="T15">
        <f t="shared" si="5"/>
        <v>8</v>
      </c>
      <c r="U15" t="s">
        <v>330</v>
      </c>
      <c r="V15">
        <v>1.7</v>
      </c>
      <c r="W15">
        <f t="shared" si="6"/>
        <v>8</v>
      </c>
      <c r="X15" t="s">
        <v>331</v>
      </c>
      <c r="Y15">
        <v>3.5</v>
      </c>
      <c r="Z15">
        <f t="shared" si="7"/>
        <v>8</v>
      </c>
      <c r="AA15" t="s">
        <v>332</v>
      </c>
      <c r="AB15">
        <v>1.2</v>
      </c>
      <c r="AC15">
        <f t="shared" si="8"/>
        <v>8</v>
      </c>
      <c r="AD15" t="s">
        <v>333</v>
      </c>
      <c r="AE15">
        <v>0.2</v>
      </c>
      <c r="AF15">
        <f t="shared" si="9"/>
        <v>8</v>
      </c>
      <c r="AG15" t="s">
        <v>334</v>
      </c>
      <c r="AH15">
        <v>0.2</v>
      </c>
      <c r="AI15">
        <f t="shared" si="10"/>
        <v>8</v>
      </c>
      <c r="AJ15" t="s">
        <v>335</v>
      </c>
      <c r="AK15">
        <v>0.3</v>
      </c>
      <c r="AL15">
        <f t="shared" si="11"/>
        <v>8</v>
      </c>
      <c r="AM15" t="s">
        <v>336</v>
      </c>
      <c r="AN15">
        <v>1.4</v>
      </c>
      <c r="AO15">
        <f t="shared" si="12"/>
        <v>8</v>
      </c>
      <c r="AP15" t="s">
        <v>337</v>
      </c>
      <c r="AQ15">
        <v>2.8</v>
      </c>
      <c r="AR15">
        <f t="shared" si="13"/>
        <v>8</v>
      </c>
      <c r="AT15" t="s">
        <v>338</v>
      </c>
      <c r="AU15">
        <v>1.8</v>
      </c>
      <c r="AV15">
        <f t="shared" si="14"/>
        <v>8</v>
      </c>
      <c r="AX15" t="s">
        <v>339</v>
      </c>
      <c r="AY15">
        <v>0.3</v>
      </c>
      <c r="AZ15">
        <f t="shared" si="15"/>
        <v>8</v>
      </c>
      <c r="BC15" t="s">
        <v>340</v>
      </c>
      <c r="BD15">
        <v>2.2000000000000002</v>
      </c>
      <c r="BE15">
        <f t="shared" si="16"/>
        <v>8</v>
      </c>
      <c r="BG15" t="s">
        <v>341</v>
      </c>
      <c r="BH15">
        <v>1.4</v>
      </c>
      <c r="BI15">
        <f t="shared" si="17"/>
        <v>8</v>
      </c>
      <c r="BO15" t="s">
        <v>342</v>
      </c>
      <c r="BP15">
        <v>2.4</v>
      </c>
      <c r="BQ15">
        <f t="shared" si="19"/>
        <v>8</v>
      </c>
      <c r="BS15" t="s">
        <v>343</v>
      </c>
      <c r="BT15">
        <v>1.4</v>
      </c>
      <c r="BU15">
        <f t="shared" si="20"/>
        <v>8</v>
      </c>
      <c r="BW15" t="s">
        <v>344</v>
      </c>
      <c r="BX15">
        <v>0.5</v>
      </c>
      <c r="BY15">
        <f t="shared" si="21"/>
        <v>8</v>
      </c>
      <c r="CA15" t="s">
        <v>345</v>
      </c>
      <c r="CB15">
        <v>0.3</v>
      </c>
      <c r="CC15">
        <f t="shared" si="22"/>
        <v>8</v>
      </c>
      <c r="CE15" t="s">
        <v>346</v>
      </c>
      <c r="CF15">
        <v>0.2</v>
      </c>
      <c r="CG15">
        <f t="shared" si="23"/>
        <v>8</v>
      </c>
      <c r="CI15" t="s">
        <v>347</v>
      </c>
      <c r="CJ15">
        <v>0.3</v>
      </c>
      <c r="CK15">
        <f t="shared" si="24"/>
        <v>8</v>
      </c>
      <c r="CL15" t="s">
        <v>348</v>
      </c>
      <c r="CM15">
        <v>8</v>
      </c>
      <c r="CN15">
        <f t="shared" si="25"/>
        <v>8</v>
      </c>
    </row>
    <row r="16" spans="1:92">
      <c r="A16" t="s">
        <v>349</v>
      </c>
      <c r="B16">
        <v>1.1000000000000001</v>
      </c>
      <c r="C16">
        <f t="shared" si="0"/>
        <v>8</v>
      </c>
      <c r="F16" t="s">
        <v>350</v>
      </c>
      <c r="G16">
        <v>0.3</v>
      </c>
      <c r="H16">
        <f t="shared" si="1"/>
        <v>8</v>
      </c>
      <c r="I16" t="s">
        <v>351</v>
      </c>
      <c r="J16">
        <v>4.0000000000000001E-3</v>
      </c>
      <c r="K16">
        <f t="shared" si="2"/>
        <v>8</v>
      </c>
      <c r="O16" t="s">
        <v>352</v>
      </c>
      <c r="P16">
        <v>0.2</v>
      </c>
      <c r="Q16">
        <f t="shared" si="4"/>
        <v>8</v>
      </c>
      <c r="R16" t="s">
        <v>353</v>
      </c>
      <c r="S16">
        <v>2.6</v>
      </c>
      <c r="T16">
        <f t="shared" si="5"/>
        <v>8</v>
      </c>
      <c r="U16" t="s">
        <v>354</v>
      </c>
      <c r="V16">
        <v>3.1</v>
      </c>
      <c r="W16">
        <f t="shared" si="6"/>
        <v>8</v>
      </c>
      <c r="X16" t="s">
        <v>355</v>
      </c>
      <c r="Y16">
        <v>6.5</v>
      </c>
      <c r="Z16">
        <f t="shared" si="7"/>
        <v>8</v>
      </c>
      <c r="AA16" t="s">
        <v>356</v>
      </c>
      <c r="AB16">
        <v>7.5</v>
      </c>
      <c r="AC16">
        <f t="shared" si="8"/>
        <v>8</v>
      </c>
      <c r="AD16" t="s">
        <v>122</v>
      </c>
      <c r="AE16">
        <v>2.5000000000000001E-2</v>
      </c>
      <c r="AF16">
        <f t="shared" si="9"/>
        <v>8</v>
      </c>
      <c r="AG16" t="s">
        <v>357</v>
      </c>
      <c r="AH16">
        <v>0.3</v>
      </c>
      <c r="AI16">
        <f t="shared" si="10"/>
        <v>8</v>
      </c>
      <c r="AJ16" t="s">
        <v>107</v>
      </c>
      <c r="AK16">
        <v>1</v>
      </c>
      <c r="AL16">
        <f t="shared" si="11"/>
        <v>8</v>
      </c>
      <c r="AM16" t="s">
        <v>358</v>
      </c>
      <c r="AN16">
        <v>3</v>
      </c>
      <c r="AO16">
        <f t="shared" si="12"/>
        <v>8</v>
      </c>
      <c r="AP16" t="s">
        <v>359</v>
      </c>
      <c r="AQ16">
        <v>0.2</v>
      </c>
      <c r="AR16">
        <f t="shared" si="13"/>
        <v>8</v>
      </c>
      <c r="AT16" t="s">
        <v>360</v>
      </c>
      <c r="AU16">
        <v>0.2</v>
      </c>
      <c r="AV16">
        <f t="shared" si="14"/>
        <v>8</v>
      </c>
      <c r="AX16" t="s">
        <v>361</v>
      </c>
      <c r="AY16">
        <v>1.7</v>
      </c>
      <c r="AZ16">
        <f t="shared" si="15"/>
        <v>8</v>
      </c>
      <c r="BC16" t="s">
        <v>362</v>
      </c>
      <c r="BD16">
        <v>2.5</v>
      </c>
      <c r="BE16">
        <f t="shared" si="16"/>
        <v>8</v>
      </c>
      <c r="BG16" t="s">
        <v>363</v>
      </c>
      <c r="BH16">
        <v>2.5000000000000001E-2</v>
      </c>
      <c r="BI16">
        <f t="shared" si="17"/>
        <v>8</v>
      </c>
      <c r="BO16" t="s">
        <v>364</v>
      </c>
      <c r="BP16">
        <v>0.2</v>
      </c>
      <c r="BQ16">
        <f t="shared" si="19"/>
        <v>8</v>
      </c>
      <c r="BS16" t="s">
        <v>365</v>
      </c>
      <c r="BT16">
        <v>1.7</v>
      </c>
      <c r="BU16">
        <f t="shared" si="20"/>
        <v>8</v>
      </c>
      <c r="BW16" t="s">
        <v>366</v>
      </c>
      <c r="BX16">
        <v>3.9</v>
      </c>
      <c r="BY16">
        <f t="shared" si="21"/>
        <v>8</v>
      </c>
      <c r="CA16" t="s">
        <v>367</v>
      </c>
      <c r="CB16">
        <v>1.8</v>
      </c>
      <c r="CC16">
        <f t="shared" si="22"/>
        <v>8</v>
      </c>
      <c r="CE16" t="s">
        <v>368</v>
      </c>
      <c r="CF16">
        <v>5.3</v>
      </c>
      <c r="CG16">
        <f t="shared" si="23"/>
        <v>8</v>
      </c>
      <c r="CI16" t="s">
        <v>369</v>
      </c>
      <c r="CJ16">
        <v>0.1</v>
      </c>
      <c r="CK16">
        <f t="shared" si="24"/>
        <v>8</v>
      </c>
      <c r="CL16" t="s">
        <v>370</v>
      </c>
      <c r="CM16">
        <v>2.0000000000000001E-4</v>
      </c>
      <c r="CN16">
        <f t="shared" si="25"/>
        <v>8</v>
      </c>
    </row>
    <row r="17" spans="1:92">
      <c r="A17" t="s">
        <v>371</v>
      </c>
      <c r="B17">
        <v>1.9</v>
      </c>
      <c r="C17">
        <f t="shared" si="0"/>
        <v>8</v>
      </c>
      <c r="I17" t="s">
        <v>372</v>
      </c>
      <c r="J17">
        <v>2.7</v>
      </c>
      <c r="K17">
        <f t="shared" si="2"/>
        <v>8</v>
      </c>
      <c r="O17" t="s">
        <v>373</v>
      </c>
      <c r="P17">
        <v>4.4999999999999998E-2</v>
      </c>
      <c r="Q17">
        <f t="shared" si="4"/>
        <v>8</v>
      </c>
      <c r="R17" t="s">
        <v>374</v>
      </c>
      <c r="S17">
        <v>7.8E-2</v>
      </c>
      <c r="T17">
        <f t="shared" si="5"/>
        <v>8</v>
      </c>
      <c r="U17" t="s">
        <v>375</v>
      </c>
      <c r="V17">
        <v>6.2</v>
      </c>
      <c r="W17">
        <f t="shared" si="6"/>
        <v>8</v>
      </c>
      <c r="X17" t="s">
        <v>376</v>
      </c>
      <c r="Y17">
        <v>2.2000000000000002</v>
      </c>
      <c r="Z17">
        <f t="shared" si="7"/>
        <v>8</v>
      </c>
      <c r="AA17" t="s">
        <v>377</v>
      </c>
      <c r="AB17">
        <v>2.6</v>
      </c>
      <c r="AC17">
        <f t="shared" si="8"/>
        <v>8</v>
      </c>
      <c r="AD17" t="s">
        <v>378</v>
      </c>
      <c r="AE17">
        <v>0.2</v>
      </c>
      <c r="AF17">
        <f t="shared" si="9"/>
        <v>8</v>
      </c>
      <c r="AG17" t="s">
        <v>379</v>
      </c>
      <c r="AH17">
        <v>9.1999999999999993</v>
      </c>
      <c r="AI17">
        <f t="shared" si="10"/>
        <v>6</v>
      </c>
      <c r="AJ17" t="s">
        <v>380</v>
      </c>
      <c r="AK17">
        <v>0.5</v>
      </c>
      <c r="AL17">
        <f t="shared" si="11"/>
        <v>8</v>
      </c>
      <c r="AM17" t="s">
        <v>381</v>
      </c>
      <c r="AN17">
        <v>3.2</v>
      </c>
      <c r="AO17">
        <f t="shared" si="12"/>
        <v>8</v>
      </c>
      <c r="AP17" t="s">
        <v>382</v>
      </c>
      <c r="AQ17">
        <v>1</v>
      </c>
      <c r="AR17">
        <f t="shared" si="13"/>
        <v>8</v>
      </c>
      <c r="AT17" t="s">
        <v>383</v>
      </c>
      <c r="AU17">
        <v>4.2000000000000003E-2</v>
      </c>
      <c r="AV17">
        <f t="shared" si="14"/>
        <v>8</v>
      </c>
      <c r="AX17" t="s">
        <v>384</v>
      </c>
      <c r="AY17">
        <v>1.6E-2</v>
      </c>
      <c r="AZ17">
        <f t="shared" si="15"/>
        <v>8</v>
      </c>
      <c r="BC17" t="s">
        <v>385</v>
      </c>
      <c r="BD17">
        <v>0.6</v>
      </c>
      <c r="BE17">
        <f t="shared" si="16"/>
        <v>8</v>
      </c>
      <c r="BG17" t="s">
        <v>386</v>
      </c>
      <c r="BH17">
        <v>0.3</v>
      </c>
      <c r="BI17">
        <f t="shared" si="17"/>
        <v>8</v>
      </c>
      <c r="BO17" t="s">
        <v>387</v>
      </c>
      <c r="BP17">
        <v>1.4</v>
      </c>
      <c r="BQ17">
        <f t="shared" si="19"/>
        <v>8</v>
      </c>
      <c r="BS17" t="s">
        <v>388</v>
      </c>
      <c r="BT17">
        <v>3.7999999999999999E-2</v>
      </c>
      <c r="BU17">
        <f t="shared" si="20"/>
        <v>8</v>
      </c>
      <c r="BW17" t="s">
        <v>389</v>
      </c>
      <c r="BX17">
        <v>2.7</v>
      </c>
      <c r="BY17">
        <f t="shared" si="21"/>
        <v>8</v>
      </c>
      <c r="CA17" t="s">
        <v>390</v>
      </c>
      <c r="CB17">
        <v>0.1</v>
      </c>
      <c r="CC17">
        <f t="shared" si="22"/>
        <v>8</v>
      </c>
      <c r="CE17" t="s">
        <v>391</v>
      </c>
      <c r="CF17">
        <v>0.3</v>
      </c>
      <c r="CG17">
        <f t="shared" si="23"/>
        <v>8</v>
      </c>
      <c r="CI17" t="s">
        <v>392</v>
      </c>
      <c r="CJ17">
        <v>0.2</v>
      </c>
      <c r="CK17">
        <f t="shared" si="24"/>
        <v>8</v>
      </c>
      <c r="CL17" t="s">
        <v>393</v>
      </c>
      <c r="CM17">
        <v>49</v>
      </c>
      <c r="CN17">
        <f t="shared" si="25"/>
        <v>4</v>
      </c>
    </row>
    <row r="18" spans="1:92">
      <c r="A18" t="s">
        <v>394</v>
      </c>
      <c r="B18">
        <v>0.1</v>
      </c>
      <c r="C18">
        <f t="shared" si="0"/>
        <v>8</v>
      </c>
      <c r="I18" t="s">
        <v>395</v>
      </c>
      <c r="J18">
        <v>3.2</v>
      </c>
      <c r="K18">
        <f t="shared" si="2"/>
        <v>8</v>
      </c>
      <c r="O18" t="s">
        <v>396</v>
      </c>
      <c r="P18">
        <v>1.2</v>
      </c>
      <c r="Q18">
        <f t="shared" si="4"/>
        <v>8</v>
      </c>
      <c r="R18" t="s">
        <v>397</v>
      </c>
      <c r="S18">
        <v>3.3</v>
      </c>
      <c r="T18">
        <f t="shared" si="5"/>
        <v>8</v>
      </c>
      <c r="U18" t="s">
        <v>398</v>
      </c>
      <c r="V18">
        <v>0.3</v>
      </c>
      <c r="W18">
        <f t="shared" si="6"/>
        <v>8</v>
      </c>
      <c r="X18" t="s">
        <v>399</v>
      </c>
      <c r="Y18">
        <v>0.3</v>
      </c>
      <c r="Z18">
        <f t="shared" si="7"/>
        <v>8</v>
      </c>
      <c r="AA18" t="s">
        <v>400</v>
      </c>
      <c r="AB18">
        <v>2.2000000000000002</v>
      </c>
      <c r="AC18">
        <f t="shared" si="8"/>
        <v>8</v>
      </c>
      <c r="AD18" t="s">
        <v>401</v>
      </c>
      <c r="AE18">
        <v>0.1</v>
      </c>
      <c r="AF18">
        <f t="shared" si="9"/>
        <v>8</v>
      </c>
      <c r="AG18" t="s">
        <v>402</v>
      </c>
      <c r="AH18">
        <v>0.6</v>
      </c>
      <c r="AI18">
        <f t="shared" si="10"/>
        <v>8</v>
      </c>
      <c r="AJ18" t="s">
        <v>403</v>
      </c>
      <c r="AK18">
        <v>0.5</v>
      </c>
      <c r="AL18">
        <f t="shared" si="11"/>
        <v>8</v>
      </c>
      <c r="AM18" t="s">
        <v>404</v>
      </c>
      <c r="AN18">
        <v>0.2</v>
      </c>
      <c r="AO18">
        <f t="shared" si="12"/>
        <v>8</v>
      </c>
      <c r="AP18" t="s">
        <v>405</v>
      </c>
      <c r="AQ18">
        <v>1.5</v>
      </c>
      <c r="AR18">
        <f t="shared" si="13"/>
        <v>8</v>
      </c>
      <c r="AT18" t="s">
        <v>406</v>
      </c>
      <c r="AU18">
        <v>4.2</v>
      </c>
      <c r="AV18">
        <f t="shared" si="14"/>
        <v>8</v>
      </c>
      <c r="AX18" t="s">
        <v>407</v>
      </c>
      <c r="AY18">
        <v>2.5</v>
      </c>
      <c r="AZ18">
        <f t="shared" si="15"/>
        <v>8</v>
      </c>
      <c r="BC18" t="s">
        <v>408</v>
      </c>
      <c r="BD18">
        <v>0.5</v>
      </c>
      <c r="BE18">
        <f t="shared" si="16"/>
        <v>8</v>
      </c>
      <c r="BG18" t="s">
        <v>409</v>
      </c>
      <c r="BH18">
        <v>0.5</v>
      </c>
      <c r="BI18">
        <f t="shared" si="17"/>
        <v>8</v>
      </c>
      <c r="BO18" t="s">
        <v>410</v>
      </c>
      <c r="BP18">
        <v>0.2</v>
      </c>
      <c r="BQ18">
        <f t="shared" si="19"/>
        <v>8</v>
      </c>
      <c r="BS18" t="s">
        <v>411</v>
      </c>
      <c r="BT18">
        <v>0.4</v>
      </c>
      <c r="BU18">
        <f t="shared" si="20"/>
        <v>8</v>
      </c>
      <c r="BW18" t="s">
        <v>412</v>
      </c>
      <c r="BX18">
        <v>0.1</v>
      </c>
      <c r="BY18">
        <f t="shared" si="21"/>
        <v>8</v>
      </c>
      <c r="CA18" t="s">
        <v>413</v>
      </c>
      <c r="CB18">
        <v>4.1000000000000002E-2</v>
      </c>
      <c r="CC18">
        <f t="shared" si="22"/>
        <v>8</v>
      </c>
      <c r="CI18" t="s">
        <v>414</v>
      </c>
      <c r="CJ18">
        <v>2</v>
      </c>
      <c r="CK18">
        <f t="shared" si="24"/>
        <v>8</v>
      </c>
      <c r="CL18" t="s">
        <v>227</v>
      </c>
      <c r="CM18">
        <v>2.0999999999999999E-3</v>
      </c>
      <c r="CN18">
        <f t="shared" si="25"/>
        <v>8</v>
      </c>
    </row>
    <row r="19" spans="1:92">
      <c r="A19" t="s">
        <v>415</v>
      </c>
      <c r="B19">
        <v>1.6</v>
      </c>
      <c r="C19">
        <f t="shared" si="0"/>
        <v>8</v>
      </c>
      <c r="I19" t="s">
        <v>204</v>
      </c>
      <c r="J19">
        <v>1.1000000000000001</v>
      </c>
      <c r="K19">
        <f t="shared" si="2"/>
        <v>8</v>
      </c>
      <c r="O19" t="s">
        <v>416</v>
      </c>
      <c r="P19">
        <v>0.2</v>
      </c>
      <c r="Q19">
        <f t="shared" si="4"/>
        <v>8</v>
      </c>
      <c r="R19" t="s">
        <v>417</v>
      </c>
      <c r="S19">
        <v>0.3</v>
      </c>
      <c r="T19">
        <f t="shared" si="5"/>
        <v>8</v>
      </c>
      <c r="U19" t="s">
        <v>418</v>
      </c>
      <c r="V19">
        <v>0.9</v>
      </c>
      <c r="W19">
        <f t="shared" si="6"/>
        <v>8</v>
      </c>
      <c r="AA19" t="s">
        <v>419</v>
      </c>
      <c r="AB19">
        <v>4.7</v>
      </c>
      <c r="AC19">
        <f t="shared" si="8"/>
        <v>8</v>
      </c>
      <c r="AD19" t="s">
        <v>155</v>
      </c>
      <c r="AE19">
        <v>1</v>
      </c>
      <c r="AF19">
        <f t="shared" si="9"/>
        <v>8</v>
      </c>
      <c r="AG19" t="s">
        <v>397</v>
      </c>
      <c r="AH19">
        <v>1.8</v>
      </c>
      <c r="AI19">
        <f t="shared" si="10"/>
        <v>8</v>
      </c>
      <c r="AJ19" t="s">
        <v>420</v>
      </c>
      <c r="AK19">
        <v>2.4E-2</v>
      </c>
      <c r="AL19">
        <f t="shared" si="11"/>
        <v>8</v>
      </c>
      <c r="AM19" t="s">
        <v>421</v>
      </c>
      <c r="AN19">
        <v>1.4</v>
      </c>
      <c r="AO19">
        <f t="shared" si="12"/>
        <v>8</v>
      </c>
      <c r="AP19" t="s">
        <v>422</v>
      </c>
      <c r="AQ19">
        <v>0.4</v>
      </c>
      <c r="AR19">
        <f t="shared" si="13"/>
        <v>8</v>
      </c>
      <c r="AT19" t="s">
        <v>423</v>
      </c>
      <c r="AU19">
        <v>2.4</v>
      </c>
      <c r="AV19">
        <f t="shared" si="14"/>
        <v>8</v>
      </c>
      <c r="AX19" t="s">
        <v>424</v>
      </c>
      <c r="AY19">
        <v>3</v>
      </c>
      <c r="AZ19">
        <f t="shared" si="15"/>
        <v>8</v>
      </c>
      <c r="BC19" t="s">
        <v>425</v>
      </c>
      <c r="BD19">
        <v>0.5</v>
      </c>
      <c r="BE19">
        <f t="shared" si="16"/>
        <v>8</v>
      </c>
      <c r="BG19" t="s">
        <v>426</v>
      </c>
      <c r="BH19">
        <v>1.2</v>
      </c>
      <c r="BI19">
        <f t="shared" si="17"/>
        <v>8</v>
      </c>
      <c r="BO19" t="s">
        <v>427</v>
      </c>
      <c r="BP19">
        <v>0.9</v>
      </c>
      <c r="BQ19">
        <f t="shared" si="19"/>
        <v>8</v>
      </c>
      <c r="BS19" t="s">
        <v>428</v>
      </c>
      <c r="BT19">
        <v>0.2</v>
      </c>
      <c r="BU19">
        <f t="shared" si="20"/>
        <v>8</v>
      </c>
      <c r="BW19" t="s">
        <v>406</v>
      </c>
      <c r="BX19">
        <v>1.3</v>
      </c>
      <c r="BY19">
        <f t="shared" si="21"/>
        <v>8</v>
      </c>
      <c r="CA19" t="s">
        <v>429</v>
      </c>
      <c r="CB19">
        <v>0.2</v>
      </c>
      <c r="CC19">
        <f t="shared" si="22"/>
        <v>8</v>
      </c>
      <c r="CI19" t="s">
        <v>430</v>
      </c>
      <c r="CJ19">
        <v>0.2</v>
      </c>
      <c r="CK19">
        <f t="shared" si="24"/>
        <v>8</v>
      </c>
      <c r="CL19" t="s">
        <v>431</v>
      </c>
      <c r="CM19">
        <v>0.2</v>
      </c>
      <c r="CN19">
        <f t="shared" si="25"/>
        <v>8</v>
      </c>
    </row>
    <row r="20" spans="1:92">
      <c r="A20" t="s">
        <v>432</v>
      </c>
      <c r="B20">
        <v>0.4</v>
      </c>
      <c r="C20">
        <f t="shared" si="0"/>
        <v>8</v>
      </c>
      <c r="I20" t="s">
        <v>433</v>
      </c>
      <c r="J20">
        <v>1.1000000000000001</v>
      </c>
      <c r="K20">
        <f t="shared" si="2"/>
        <v>8</v>
      </c>
      <c r="O20" t="s">
        <v>434</v>
      </c>
      <c r="P20">
        <v>6.5000000000000002E-2</v>
      </c>
      <c r="Q20">
        <f t="shared" si="4"/>
        <v>8</v>
      </c>
      <c r="R20" t="s">
        <v>435</v>
      </c>
      <c r="S20">
        <v>10.6</v>
      </c>
      <c r="T20">
        <f t="shared" si="5"/>
        <v>6</v>
      </c>
      <c r="U20" t="s">
        <v>436</v>
      </c>
      <c r="V20">
        <v>5.7</v>
      </c>
      <c r="W20">
        <f t="shared" si="6"/>
        <v>8</v>
      </c>
      <c r="AA20" t="s">
        <v>437</v>
      </c>
      <c r="AB20">
        <v>2.7</v>
      </c>
      <c r="AC20">
        <f t="shared" si="8"/>
        <v>8</v>
      </c>
      <c r="AD20" t="s">
        <v>438</v>
      </c>
      <c r="AE20">
        <v>3.7999999999999999E-2</v>
      </c>
      <c r="AF20">
        <f t="shared" si="9"/>
        <v>8</v>
      </c>
      <c r="AG20" t="s">
        <v>439</v>
      </c>
      <c r="AH20">
        <v>0.3</v>
      </c>
      <c r="AI20">
        <f t="shared" si="10"/>
        <v>8</v>
      </c>
      <c r="AJ20" t="s">
        <v>440</v>
      </c>
      <c r="AK20">
        <v>3.8</v>
      </c>
      <c r="AL20">
        <f t="shared" si="11"/>
        <v>8</v>
      </c>
      <c r="AM20" t="s">
        <v>433</v>
      </c>
      <c r="AN20">
        <v>0.4</v>
      </c>
      <c r="AO20">
        <f t="shared" si="12"/>
        <v>8</v>
      </c>
      <c r="AP20" t="s">
        <v>441</v>
      </c>
      <c r="AQ20">
        <v>1E-3</v>
      </c>
      <c r="AR20">
        <f t="shared" si="13"/>
        <v>8</v>
      </c>
      <c r="AT20" t="s">
        <v>230</v>
      </c>
      <c r="AU20">
        <v>9.4E-2</v>
      </c>
      <c r="AV20">
        <f t="shared" si="14"/>
        <v>8</v>
      </c>
      <c r="AX20" t="s">
        <v>442</v>
      </c>
      <c r="AY20">
        <v>2.1000000000000001E-2</v>
      </c>
      <c r="AZ20">
        <f t="shared" si="15"/>
        <v>8</v>
      </c>
      <c r="BC20" t="s">
        <v>443</v>
      </c>
      <c r="BD20">
        <v>1.2</v>
      </c>
      <c r="BE20">
        <f t="shared" si="16"/>
        <v>8</v>
      </c>
      <c r="BG20" t="s">
        <v>444</v>
      </c>
      <c r="BH20">
        <v>0.2</v>
      </c>
      <c r="BI20">
        <f t="shared" si="17"/>
        <v>8</v>
      </c>
      <c r="BO20" t="s">
        <v>445</v>
      </c>
      <c r="BP20">
        <v>1.4</v>
      </c>
      <c r="BQ20">
        <f t="shared" si="19"/>
        <v>8</v>
      </c>
      <c r="BS20" t="s">
        <v>446</v>
      </c>
      <c r="BT20">
        <v>1.9</v>
      </c>
      <c r="BU20">
        <f t="shared" si="20"/>
        <v>8</v>
      </c>
      <c r="BW20" t="s">
        <v>447</v>
      </c>
      <c r="BX20">
        <v>0.2</v>
      </c>
      <c r="BY20">
        <f t="shared" si="21"/>
        <v>8</v>
      </c>
      <c r="CA20" t="s">
        <v>448</v>
      </c>
      <c r="CB20">
        <v>0.1</v>
      </c>
      <c r="CC20">
        <f t="shared" si="22"/>
        <v>8</v>
      </c>
      <c r="CI20" t="s">
        <v>449</v>
      </c>
      <c r="CJ20">
        <v>0.2</v>
      </c>
      <c r="CK20">
        <f t="shared" si="24"/>
        <v>8</v>
      </c>
      <c r="CL20" t="s">
        <v>450</v>
      </c>
      <c r="CM20">
        <v>24</v>
      </c>
      <c r="CN20">
        <f t="shared" si="25"/>
        <v>4</v>
      </c>
    </row>
    <row r="21" spans="1:92">
      <c r="A21" t="s">
        <v>451</v>
      </c>
      <c r="B21">
        <v>0.3</v>
      </c>
      <c r="C21">
        <f t="shared" si="0"/>
        <v>8</v>
      </c>
      <c r="I21" t="s">
        <v>452</v>
      </c>
      <c r="J21">
        <v>0.2</v>
      </c>
      <c r="K21">
        <f t="shared" si="2"/>
        <v>8</v>
      </c>
      <c r="O21" t="s">
        <v>453</v>
      </c>
      <c r="P21">
        <v>0.4</v>
      </c>
      <c r="Q21">
        <f t="shared" si="4"/>
        <v>8</v>
      </c>
      <c r="R21" t="s">
        <v>454</v>
      </c>
      <c r="S21">
        <v>8.3000000000000007</v>
      </c>
      <c r="T21">
        <f t="shared" si="5"/>
        <v>6</v>
      </c>
      <c r="U21" t="s">
        <v>455</v>
      </c>
      <c r="V21">
        <v>0.5</v>
      </c>
      <c r="W21">
        <f t="shared" si="6"/>
        <v>8</v>
      </c>
      <c r="AA21" t="s">
        <v>456</v>
      </c>
      <c r="AB21">
        <v>0.2</v>
      </c>
      <c r="AC21">
        <f t="shared" si="8"/>
        <v>8</v>
      </c>
      <c r="AD21" t="s">
        <v>457</v>
      </c>
      <c r="AE21">
        <v>7.0999999999999994E-2</v>
      </c>
      <c r="AF21">
        <f t="shared" si="9"/>
        <v>8</v>
      </c>
      <c r="AG21" t="s">
        <v>458</v>
      </c>
      <c r="AH21">
        <v>1.8</v>
      </c>
      <c r="AI21">
        <f t="shared" si="10"/>
        <v>8</v>
      </c>
      <c r="AJ21" t="s">
        <v>459</v>
      </c>
      <c r="AK21">
        <v>7.2</v>
      </c>
      <c r="AL21">
        <f t="shared" si="11"/>
        <v>8</v>
      </c>
      <c r="AM21" t="s">
        <v>460</v>
      </c>
      <c r="AN21">
        <v>0.9</v>
      </c>
      <c r="AO21">
        <f t="shared" si="12"/>
        <v>8</v>
      </c>
      <c r="AP21" t="s">
        <v>461</v>
      </c>
      <c r="AQ21">
        <v>0.5</v>
      </c>
      <c r="AR21">
        <f t="shared" si="13"/>
        <v>8</v>
      </c>
      <c r="AT21" t="s">
        <v>462</v>
      </c>
      <c r="AU21">
        <v>4.2999999999999997E-2</v>
      </c>
      <c r="AV21">
        <f t="shared" si="14"/>
        <v>8</v>
      </c>
      <c r="AX21" t="s">
        <v>463</v>
      </c>
      <c r="AY21">
        <v>3.9</v>
      </c>
      <c r="AZ21">
        <f t="shared" si="15"/>
        <v>8</v>
      </c>
      <c r="BC21" t="s">
        <v>464</v>
      </c>
      <c r="BD21">
        <v>1.1000000000000001</v>
      </c>
      <c r="BE21">
        <f t="shared" si="16"/>
        <v>8</v>
      </c>
      <c r="BG21" t="s">
        <v>465</v>
      </c>
      <c r="BH21">
        <v>1.6</v>
      </c>
      <c r="BI21">
        <f t="shared" si="17"/>
        <v>8</v>
      </c>
      <c r="BO21" t="s">
        <v>466</v>
      </c>
      <c r="BP21">
        <v>0.4</v>
      </c>
      <c r="BQ21">
        <f t="shared" si="19"/>
        <v>8</v>
      </c>
      <c r="BS21" t="s">
        <v>467</v>
      </c>
      <c r="BT21">
        <v>3.5</v>
      </c>
      <c r="BU21">
        <f t="shared" si="20"/>
        <v>8</v>
      </c>
      <c r="BW21" t="s">
        <v>468</v>
      </c>
      <c r="BX21">
        <v>0.2</v>
      </c>
      <c r="BY21">
        <f t="shared" si="21"/>
        <v>8</v>
      </c>
      <c r="CA21" t="s">
        <v>469</v>
      </c>
      <c r="CB21">
        <v>2.4</v>
      </c>
      <c r="CC21">
        <f t="shared" si="22"/>
        <v>8</v>
      </c>
      <c r="CI21" t="s">
        <v>470</v>
      </c>
      <c r="CJ21">
        <v>0.1</v>
      </c>
      <c r="CK21">
        <f t="shared" si="24"/>
        <v>8</v>
      </c>
      <c r="CL21" t="s">
        <v>471</v>
      </c>
      <c r="CM21">
        <v>2.9999999999999997E-4</v>
      </c>
      <c r="CN21">
        <f t="shared" si="25"/>
        <v>8</v>
      </c>
    </row>
    <row r="22" spans="1:92">
      <c r="A22" t="s">
        <v>472</v>
      </c>
      <c r="B22">
        <v>0.1</v>
      </c>
      <c r="C22">
        <f t="shared" si="0"/>
        <v>8</v>
      </c>
      <c r="I22" t="s">
        <v>473</v>
      </c>
      <c r="J22">
        <v>8.8999999999999996E-2</v>
      </c>
      <c r="K22">
        <f t="shared" si="2"/>
        <v>8</v>
      </c>
      <c r="O22" t="s">
        <v>474</v>
      </c>
      <c r="P22">
        <v>4</v>
      </c>
      <c r="Q22">
        <f t="shared" si="4"/>
        <v>8</v>
      </c>
      <c r="R22" t="s">
        <v>475</v>
      </c>
      <c r="S22">
        <v>0.2</v>
      </c>
      <c r="T22">
        <f t="shared" si="5"/>
        <v>8</v>
      </c>
      <c r="U22" t="s">
        <v>476</v>
      </c>
      <c r="V22">
        <v>8.9999999999999993E-3</v>
      </c>
      <c r="W22">
        <f t="shared" si="6"/>
        <v>8</v>
      </c>
      <c r="AA22" t="s">
        <v>477</v>
      </c>
      <c r="AB22">
        <v>1.5</v>
      </c>
      <c r="AC22">
        <f t="shared" si="8"/>
        <v>8</v>
      </c>
      <c r="AD22" t="s">
        <v>478</v>
      </c>
      <c r="AE22">
        <v>0.3</v>
      </c>
      <c r="AF22">
        <f t="shared" si="9"/>
        <v>8</v>
      </c>
      <c r="AG22" t="s">
        <v>479</v>
      </c>
      <c r="AH22">
        <v>8.1</v>
      </c>
      <c r="AI22">
        <f t="shared" si="10"/>
        <v>6</v>
      </c>
      <c r="AJ22" t="s">
        <v>480</v>
      </c>
      <c r="AK22">
        <v>5.3</v>
      </c>
      <c r="AL22">
        <f t="shared" si="11"/>
        <v>8</v>
      </c>
      <c r="AP22" t="s">
        <v>481</v>
      </c>
      <c r="AQ22">
        <v>0.2</v>
      </c>
      <c r="AR22">
        <f t="shared" si="13"/>
        <v>8</v>
      </c>
      <c r="AT22" t="s">
        <v>482</v>
      </c>
      <c r="AU22">
        <v>2.1</v>
      </c>
      <c r="AV22">
        <f t="shared" si="14"/>
        <v>8</v>
      </c>
      <c r="AX22" t="s">
        <v>483</v>
      </c>
      <c r="AY22">
        <v>0.1</v>
      </c>
      <c r="AZ22">
        <f t="shared" si="15"/>
        <v>8</v>
      </c>
      <c r="BC22" t="s">
        <v>484</v>
      </c>
      <c r="BD22">
        <v>0.2</v>
      </c>
      <c r="BE22">
        <f t="shared" si="16"/>
        <v>8</v>
      </c>
      <c r="BG22" t="s">
        <v>485</v>
      </c>
      <c r="BH22">
        <v>0.3</v>
      </c>
      <c r="BI22">
        <f t="shared" si="17"/>
        <v>8</v>
      </c>
      <c r="BO22" t="s">
        <v>486</v>
      </c>
      <c r="BP22">
        <v>1.9</v>
      </c>
      <c r="BQ22">
        <f t="shared" si="19"/>
        <v>8</v>
      </c>
      <c r="BS22" t="s">
        <v>487</v>
      </c>
      <c r="BT22">
        <v>0.4</v>
      </c>
      <c r="BU22">
        <f t="shared" si="20"/>
        <v>8</v>
      </c>
      <c r="BW22" t="s">
        <v>488</v>
      </c>
      <c r="BX22">
        <v>0.3</v>
      </c>
      <c r="BY22">
        <f t="shared" si="21"/>
        <v>8</v>
      </c>
      <c r="CA22" t="s">
        <v>489</v>
      </c>
      <c r="CB22">
        <v>0.3</v>
      </c>
      <c r="CC22">
        <f t="shared" si="22"/>
        <v>8</v>
      </c>
      <c r="CI22" t="s">
        <v>490</v>
      </c>
      <c r="CJ22">
        <v>0.9</v>
      </c>
      <c r="CK22">
        <f t="shared" si="24"/>
        <v>8</v>
      </c>
      <c r="CL22" t="s">
        <v>491</v>
      </c>
      <c r="CM22">
        <v>0.1</v>
      </c>
      <c r="CN22">
        <f t="shared" si="25"/>
        <v>8</v>
      </c>
    </row>
    <row r="23" spans="1:92">
      <c r="A23" t="s">
        <v>492</v>
      </c>
      <c r="B23">
        <v>1.1000000000000001</v>
      </c>
      <c r="C23">
        <f t="shared" si="0"/>
        <v>8</v>
      </c>
      <c r="O23" t="s">
        <v>493</v>
      </c>
      <c r="P23">
        <v>2.2999999999999998</v>
      </c>
      <c r="Q23">
        <f t="shared" si="4"/>
        <v>8</v>
      </c>
      <c r="R23" t="s">
        <v>494</v>
      </c>
      <c r="S23">
        <v>0.6</v>
      </c>
      <c r="T23">
        <f t="shared" si="5"/>
        <v>8</v>
      </c>
      <c r="U23" t="s">
        <v>495</v>
      </c>
      <c r="V23">
        <v>0.2</v>
      </c>
      <c r="W23">
        <f t="shared" si="6"/>
        <v>8</v>
      </c>
      <c r="AA23" t="s">
        <v>496</v>
      </c>
      <c r="AB23">
        <v>2.2999999999999998</v>
      </c>
      <c r="AC23">
        <f t="shared" si="8"/>
        <v>8</v>
      </c>
      <c r="AD23" t="s">
        <v>497</v>
      </c>
      <c r="AE23">
        <v>1.1000000000000001</v>
      </c>
      <c r="AF23">
        <f t="shared" si="9"/>
        <v>8</v>
      </c>
      <c r="AG23" t="s">
        <v>498</v>
      </c>
      <c r="AH23">
        <v>0.3</v>
      </c>
      <c r="AI23">
        <f t="shared" si="10"/>
        <v>8</v>
      </c>
      <c r="AJ23" t="s">
        <v>499</v>
      </c>
      <c r="AK23">
        <v>0.4</v>
      </c>
      <c r="AL23">
        <f t="shared" si="11"/>
        <v>8</v>
      </c>
      <c r="AP23" t="s">
        <v>446</v>
      </c>
      <c r="AQ23">
        <v>1.9</v>
      </c>
      <c r="AR23">
        <f t="shared" si="13"/>
        <v>8</v>
      </c>
      <c r="AT23" t="s">
        <v>500</v>
      </c>
      <c r="AU23">
        <v>4.0999999999999996</v>
      </c>
      <c r="AV23">
        <f t="shared" si="14"/>
        <v>8</v>
      </c>
      <c r="AX23" t="s">
        <v>501</v>
      </c>
      <c r="AY23">
        <v>0.6</v>
      </c>
      <c r="AZ23">
        <f t="shared" si="15"/>
        <v>8</v>
      </c>
      <c r="BC23" t="s">
        <v>502</v>
      </c>
      <c r="BD23">
        <v>6.1</v>
      </c>
      <c r="BE23">
        <f t="shared" si="16"/>
        <v>8</v>
      </c>
      <c r="BG23" t="s">
        <v>503</v>
      </c>
      <c r="BH23">
        <v>0.2</v>
      </c>
      <c r="BI23">
        <f t="shared" si="17"/>
        <v>8</v>
      </c>
      <c r="BO23" t="s">
        <v>504</v>
      </c>
      <c r="BP23">
        <v>0.7</v>
      </c>
      <c r="BQ23">
        <f t="shared" si="19"/>
        <v>8</v>
      </c>
      <c r="BS23" t="s">
        <v>505</v>
      </c>
      <c r="BT23">
        <v>1.1000000000000001</v>
      </c>
      <c r="BU23">
        <f t="shared" si="20"/>
        <v>8</v>
      </c>
      <c r="BW23" t="s">
        <v>506</v>
      </c>
      <c r="BX23">
        <v>0.7</v>
      </c>
      <c r="BY23">
        <f t="shared" si="21"/>
        <v>8</v>
      </c>
      <c r="CA23" t="s">
        <v>507</v>
      </c>
      <c r="CB23">
        <v>1.0999999999999999E-2</v>
      </c>
      <c r="CC23">
        <f t="shared" si="22"/>
        <v>8</v>
      </c>
      <c r="CI23" t="s">
        <v>508</v>
      </c>
      <c r="CJ23">
        <v>0.2</v>
      </c>
      <c r="CK23">
        <f t="shared" si="24"/>
        <v>8</v>
      </c>
      <c r="CL23" t="s">
        <v>509</v>
      </c>
      <c r="CM23">
        <v>11.1</v>
      </c>
      <c r="CN23">
        <f t="shared" si="25"/>
        <v>6</v>
      </c>
    </row>
    <row r="24" spans="1:92">
      <c r="A24" t="s">
        <v>510</v>
      </c>
      <c r="B24">
        <v>0.2</v>
      </c>
      <c r="C24">
        <f t="shared" si="0"/>
        <v>8</v>
      </c>
      <c r="O24" t="s">
        <v>511</v>
      </c>
      <c r="P24">
        <v>1.4</v>
      </c>
      <c r="Q24">
        <f t="shared" si="4"/>
        <v>8</v>
      </c>
      <c r="R24" t="s">
        <v>512</v>
      </c>
      <c r="S24">
        <v>1.7</v>
      </c>
      <c r="T24">
        <f t="shared" si="5"/>
        <v>8</v>
      </c>
      <c r="U24" t="s">
        <v>513</v>
      </c>
      <c r="V24">
        <v>0.7</v>
      </c>
      <c r="W24">
        <f t="shared" si="6"/>
        <v>8</v>
      </c>
      <c r="AA24" t="s">
        <v>514</v>
      </c>
      <c r="AB24">
        <v>0.2</v>
      </c>
      <c r="AC24">
        <f t="shared" si="8"/>
        <v>8</v>
      </c>
      <c r="AD24" t="s">
        <v>515</v>
      </c>
      <c r="AE24">
        <v>0.01</v>
      </c>
      <c r="AF24">
        <f t="shared" si="9"/>
        <v>8</v>
      </c>
      <c r="AG24" t="s">
        <v>516</v>
      </c>
      <c r="AH24">
        <v>2.9</v>
      </c>
      <c r="AI24">
        <f t="shared" si="10"/>
        <v>8</v>
      </c>
      <c r="AJ24" t="s">
        <v>517</v>
      </c>
      <c r="AK24">
        <v>0.6</v>
      </c>
      <c r="AL24">
        <f t="shared" si="11"/>
        <v>8</v>
      </c>
      <c r="AP24" t="s">
        <v>518</v>
      </c>
      <c r="AQ24">
        <v>0.3</v>
      </c>
      <c r="AR24">
        <f t="shared" si="13"/>
        <v>8</v>
      </c>
      <c r="AX24" t="s">
        <v>519</v>
      </c>
      <c r="AY24">
        <v>6.9</v>
      </c>
      <c r="AZ24">
        <f t="shared" si="15"/>
        <v>8</v>
      </c>
      <c r="BC24" t="s">
        <v>520</v>
      </c>
      <c r="BD24">
        <v>2.8</v>
      </c>
      <c r="BE24">
        <f t="shared" si="16"/>
        <v>8</v>
      </c>
      <c r="BG24" t="s">
        <v>521</v>
      </c>
      <c r="BH24">
        <v>0.3</v>
      </c>
      <c r="BI24">
        <f t="shared" si="17"/>
        <v>8</v>
      </c>
      <c r="BO24" t="s">
        <v>522</v>
      </c>
      <c r="BP24">
        <v>3.1</v>
      </c>
      <c r="BQ24">
        <f t="shared" si="19"/>
        <v>8</v>
      </c>
      <c r="BS24" t="s">
        <v>523</v>
      </c>
      <c r="BT24">
        <v>3.2</v>
      </c>
      <c r="BU24">
        <f t="shared" si="20"/>
        <v>8</v>
      </c>
      <c r="BW24" t="s">
        <v>524</v>
      </c>
      <c r="BX24">
        <v>0.5</v>
      </c>
      <c r="BY24">
        <f t="shared" si="21"/>
        <v>8</v>
      </c>
      <c r="CI24" t="s">
        <v>525</v>
      </c>
      <c r="CJ24">
        <v>0.2</v>
      </c>
      <c r="CK24">
        <f t="shared" si="24"/>
        <v>8</v>
      </c>
      <c r="CL24" t="s">
        <v>526</v>
      </c>
      <c r="CM24">
        <v>0.7</v>
      </c>
      <c r="CN24">
        <f t="shared" si="25"/>
        <v>8</v>
      </c>
    </row>
    <row r="25" spans="1:92">
      <c r="A25" t="s">
        <v>527</v>
      </c>
      <c r="B25">
        <v>2.9000000000000001E-2</v>
      </c>
      <c r="C25">
        <f t="shared" si="0"/>
        <v>8</v>
      </c>
      <c r="O25" t="s">
        <v>528</v>
      </c>
      <c r="P25">
        <v>1.4</v>
      </c>
      <c r="Q25">
        <f t="shared" si="4"/>
        <v>8</v>
      </c>
      <c r="R25" t="s">
        <v>458</v>
      </c>
      <c r="S25">
        <v>0.4</v>
      </c>
      <c r="T25">
        <f t="shared" si="5"/>
        <v>8</v>
      </c>
      <c r="U25" t="s">
        <v>529</v>
      </c>
      <c r="V25">
        <v>0.4</v>
      </c>
      <c r="W25">
        <f t="shared" si="6"/>
        <v>8</v>
      </c>
      <c r="AA25" t="s">
        <v>530</v>
      </c>
      <c r="AB25">
        <v>2.9</v>
      </c>
      <c r="AC25">
        <f t="shared" si="8"/>
        <v>8</v>
      </c>
      <c r="AD25" t="s">
        <v>531</v>
      </c>
      <c r="AE25">
        <v>2.8</v>
      </c>
      <c r="AF25">
        <f t="shared" si="9"/>
        <v>8</v>
      </c>
      <c r="AG25" t="s">
        <v>532</v>
      </c>
      <c r="AH25">
        <v>1.4</v>
      </c>
      <c r="AI25">
        <f t="shared" si="10"/>
        <v>8</v>
      </c>
      <c r="AJ25" t="s">
        <v>533</v>
      </c>
      <c r="AK25">
        <v>0.2</v>
      </c>
      <c r="AL25">
        <f t="shared" si="11"/>
        <v>8</v>
      </c>
      <c r="AP25" t="s">
        <v>534</v>
      </c>
      <c r="AQ25">
        <v>0.8</v>
      </c>
      <c r="AR25">
        <f t="shared" si="13"/>
        <v>8</v>
      </c>
      <c r="AX25" t="s">
        <v>266</v>
      </c>
      <c r="AY25">
        <v>1.8</v>
      </c>
      <c r="AZ25">
        <f t="shared" si="15"/>
        <v>8</v>
      </c>
      <c r="BC25" t="s">
        <v>535</v>
      </c>
      <c r="BD25">
        <v>4.5</v>
      </c>
      <c r="BE25">
        <f t="shared" si="16"/>
        <v>8</v>
      </c>
      <c r="BG25" t="s">
        <v>536</v>
      </c>
      <c r="BH25">
        <v>0.2</v>
      </c>
      <c r="BI25">
        <f t="shared" si="17"/>
        <v>8</v>
      </c>
      <c r="BO25" t="s">
        <v>537</v>
      </c>
      <c r="BP25">
        <v>3.0000000000000001E-3</v>
      </c>
      <c r="BQ25">
        <f t="shared" si="19"/>
        <v>8</v>
      </c>
      <c r="BS25" t="s">
        <v>538</v>
      </c>
      <c r="BT25">
        <v>0.3</v>
      </c>
      <c r="BU25">
        <f t="shared" si="20"/>
        <v>8</v>
      </c>
      <c r="BW25" t="s">
        <v>539</v>
      </c>
      <c r="BX25">
        <v>8.6999999999999993</v>
      </c>
      <c r="BY25">
        <f t="shared" si="21"/>
        <v>6</v>
      </c>
      <c r="CI25" t="s">
        <v>540</v>
      </c>
      <c r="CJ25">
        <v>0.7</v>
      </c>
      <c r="CK25">
        <f t="shared" si="24"/>
        <v>8</v>
      </c>
      <c r="CL25" t="s">
        <v>541</v>
      </c>
      <c r="CM25">
        <v>42</v>
      </c>
      <c r="CN25">
        <f t="shared" si="25"/>
        <v>4</v>
      </c>
    </row>
    <row r="26" spans="1:92">
      <c r="A26" t="s">
        <v>542</v>
      </c>
      <c r="B26">
        <v>0.3</v>
      </c>
      <c r="C26">
        <f t="shared" si="0"/>
        <v>8</v>
      </c>
      <c r="O26" t="s">
        <v>543</v>
      </c>
      <c r="P26">
        <v>1.3</v>
      </c>
      <c r="Q26">
        <f t="shared" si="4"/>
        <v>8</v>
      </c>
      <c r="R26" t="s">
        <v>544</v>
      </c>
      <c r="S26">
        <v>4.5</v>
      </c>
      <c r="T26">
        <f t="shared" si="5"/>
        <v>8</v>
      </c>
      <c r="U26" t="s">
        <v>545</v>
      </c>
      <c r="V26">
        <v>2.6</v>
      </c>
      <c r="W26">
        <f t="shared" si="6"/>
        <v>8</v>
      </c>
      <c r="AA26" t="s">
        <v>546</v>
      </c>
      <c r="AB26">
        <v>0.9</v>
      </c>
      <c r="AC26">
        <f t="shared" si="8"/>
        <v>8</v>
      </c>
      <c r="AD26" t="s">
        <v>547</v>
      </c>
      <c r="AE26">
        <v>0.4</v>
      </c>
      <c r="AF26">
        <f t="shared" si="9"/>
        <v>8</v>
      </c>
      <c r="AJ26" t="s">
        <v>548</v>
      </c>
      <c r="AK26">
        <v>0.9</v>
      </c>
      <c r="AL26">
        <f t="shared" si="11"/>
        <v>8</v>
      </c>
      <c r="AP26" t="s">
        <v>549</v>
      </c>
      <c r="AQ26">
        <v>2.1000000000000001E-2</v>
      </c>
      <c r="AR26">
        <f t="shared" si="13"/>
        <v>8</v>
      </c>
      <c r="AX26" t="s">
        <v>550</v>
      </c>
      <c r="AY26">
        <v>0.4</v>
      </c>
      <c r="AZ26">
        <f t="shared" si="15"/>
        <v>8</v>
      </c>
      <c r="BC26" t="s">
        <v>551</v>
      </c>
      <c r="BD26">
        <v>2</v>
      </c>
      <c r="BE26">
        <f t="shared" si="16"/>
        <v>8</v>
      </c>
      <c r="BG26" t="s">
        <v>552</v>
      </c>
      <c r="BH26">
        <v>0.3</v>
      </c>
      <c r="BI26">
        <f t="shared" si="17"/>
        <v>8</v>
      </c>
      <c r="BO26" t="s">
        <v>553</v>
      </c>
      <c r="BP26">
        <v>0.2</v>
      </c>
      <c r="BQ26">
        <f t="shared" si="19"/>
        <v>8</v>
      </c>
      <c r="BS26" t="s">
        <v>554</v>
      </c>
      <c r="BT26">
        <v>0.2</v>
      </c>
      <c r="BU26">
        <f t="shared" si="20"/>
        <v>8</v>
      </c>
      <c r="BW26" t="s">
        <v>555</v>
      </c>
      <c r="BX26">
        <v>0.3</v>
      </c>
      <c r="BY26">
        <f t="shared" si="21"/>
        <v>8</v>
      </c>
      <c r="CI26" t="s">
        <v>556</v>
      </c>
      <c r="CJ26">
        <v>1.6</v>
      </c>
      <c r="CK26">
        <f t="shared" si="24"/>
        <v>8</v>
      </c>
      <c r="CL26" t="s">
        <v>557</v>
      </c>
      <c r="CM26">
        <v>2.5999999999999999E-3</v>
      </c>
      <c r="CN26">
        <f t="shared" si="25"/>
        <v>8</v>
      </c>
    </row>
    <row r="27" spans="1:92">
      <c r="A27" t="s">
        <v>558</v>
      </c>
      <c r="B27">
        <v>3</v>
      </c>
      <c r="C27">
        <f t="shared" si="0"/>
        <v>8</v>
      </c>
      <c r="R27" t="s">
        <v>559</v>
      </c>
      <c r="S27">
        <v>1.8</v>
      </c>
      <c r="T27">
        <f t="shared" si="5"/>
        <v>8</v>
      </c>
      <c r="U27" t="s">
        <v>560</v>
      </c>
      <c r="V27">
        <v>2.9</v>
      </c>
      <c r="W27">
        <f t="shared" si="6"/>
        <v>8</v>
      </c>
      <c r="AA27" t="s">
        <v>561</v>
      </c>
      <c r="AB27">
        <v>0.8</v>
      </c>
      <c r="AC27">
        <f t="shared" si="8"/>
        <v>8</v>
      </c>
      <c r="AD27" t="s">
        <v>562</v>
      </c>
      <c r="AE27">
        <v>0.5</v>
      </c>
      <c r="AF27">
        <f t="shared" si="9"/>
        <v>8</v>
      </c>
      <c r="AJ27" t="s">
        <v>563</v>
      </c>
      <c r="AK27">
        <v>1</v>
      </c>
      <c r="AL27">
        <f t="shared" si="11"/>
        <v>8</v>
      </c>
      <c r="AP27" t="s">
        <v>564</v>
      </c>
      <c r="AQ27">
        <v>5.8000000000000003E-2</v>
      </c>
      <c r="AR27">
        <f t="shared" si="13"/>
        <v>8</v>
      </c>
      <c r="AX27" t="s">
        <v>565</v>
      </c>
      <c r="AY27">
        <v>0.2</v>
      </c>
      <c r="AZ27">
        <f t="shared" si="15"/>
        <v>8</v>
      </c>
      <c r="BC27" t="s">
        <v>566</v>
      </c>
      <c r="BD27">
        <v>1.4</v>
      </c>
      <c r="BE27">
        <f t="shared" si="16"/>
        <v>8</v>
      </c>
      <c r="BG27" t="s">
        <v>360</v>
      </c>
      <c r="BH27">
        <v>0.3</v>
      </c>
      <c r="BI27">
        <f t="shared" si="17"/>
        <v>8</v>
      </c>
      <c r="BO27" t="s">
        <v>567</v>
      </c>
      <c r="BP27">
        <v>1.2</v>
      </c>
      <c r="BQ27">
        <f t="shared" si="19"/>
        <v>8</v>
      </c>
      <c r="BS27" t="s">
        <v>568</v>
      </c>
      <c r="BT27">
        <v>3.4</v>
      </c>
      <c r="BU27">
        <f t="shared" si="20"/>
        <v>8</v>
      </c>
      <c r="BW27" t="s">
        <v>569</v>
      </c>
      <c r="BX27">
        <v>0.1</v>
      </c>
      <c r="BY27">
        <f t="shared" si="21"/>
        <v>8</v>
      </c>
      <c r="CI27" t="s">
        <v>570</v>
      </c>
      <c r="CJ27">
        <v>0.9</v>
      </c>
      <c r="CK27">
        <f t="shared" si="24"/>
        <v>8</v>
      </c>
      <c r="CL27" t="s">
        <v>571</v>
      </c>
      <c r="CM27">
        <v>0.3</v>
      </c>
      <c r="CN27">
        <f t="shared" si="25"/>
        <v>8</v>
      </c>
    </row>
    <row r="28" spans="1:92">
      <c r="A28" t="s">
        <v>572</v>
      </c>
      <c r="B28">
        <v>1.6</v>
      </c>
      <c r="C28">
        <f t="shared" si="0"/>
        <v>8</v>
      </c>
      <c r="R28" t="s">
        <v>513</v>
      </c>
      <c r="S28">
        <v>1.3</v>
      </c>
      <c r="T28">
        <f t="shared" si="5"/>
        <v>8</v>
      </c>
      <c r="AD28" t="s">
        <v>573</v>
      </c>
      <c r="AE28">
        <v>0.08</v>
      </c>
      <c r="AF28">
        <f t="shared" si="9"/>
        <v>8</v>
      </c>
      <c r="AJ28" t="s">
        <v>574</v>
      </c>
      <c r="AK28">
        <v>2</v>
      </c>
      <c r="AL28">
        <f t="shared" si="11"/>
        <v>8</v>
      </c>
      <c r="AP28" t="s">
        <v>575</v>
      </c>
      <c r="AQ28">
        <v>0.09</v>
      </c>
      <c r="AR28">
        <f t="shared" si="13"/>
        <v>8</v>
      </c>
      <c r="AX28" t="s">
        <v>576</v>
      </c>
      <c r="AY28">
        <v>1.9</v>
      </c>
      <c r="AZ28">
        <f t="shared" si="15"/>
        <v>8</v>
      </c>
      <c r="BG28" t="s">
        <v>412</v>
      </c>
      <c r="BH28">
        <v>3.1E-2</v>
      </c>
      <c r="BI28">
        <f t="shared" si="17"/>
        <v>8</v>
      </c>
      <c r="BO28" t="s">
        <v>577</v>
      </c>
      <c r="BP28">
        <v>1.7</v>
      </c>
      <c r="BQ28">
        <f t="shared" si="19"/>
        <v>8</v>
      </c>
      <c r="BS28" t="s">
        <v>578</v>
      </c>
      <c r="BT28">
        <v>9.0999999999999998E-2</v>
      </c>
      <c r="BU28">
        <f t="shared" si="20"/>
        <v>8</v>
      </c>
      <c r="BW28" t="s">
        <v>579</v>
      </c>
      <c r="BX28">
        <v>2.3E-2</v>
      </c>
      <c r="BY28">
        <f t="shared" si="21"/>
        <v>8</v>
      </c>
      <c r="CJ28">
        <v>0</v>
      </c>
      <c r="CL28" t="s">
        <v>580</v>
      </c>
      <c r="CM28">
        <v>6.8</v>
      </c>
      <c r="CN28">
        <f t="shared" si="25"/>
        <v>8</v>
      </c>
    </row>
    <row r="29" spans="1:92">
      <c r="A29" t="s">
        <v>581</v>
      </c>
      <c r="B29">
        <v>1.3</v>
      </c>
      <c r="C29">
        <f t="shared" si="0"/>
        <v>8</v>
      </c>
      <c r="R29" t="s">
        <v>582</v>
      </c>
      <c r="S29">
        <v>0.3</v>
      </c>
      <c r="T29">
        <f t="shared" si="5"/>
        <v>8</v>
      </c>
      <c r="AD29" t="s">
        <v>583</v>
      </c>
      <c r="AE29">
        <v>1.4</v>
      </c>
      <c r="AF29">
        <f t="shared" si="9"/>
        <v>8</v>
      </c>
      <c r="AJ29" t="s">
        <v>584</v>
      </c>
      <c r="AK29">
        <v>0.4</v>
      </c>
      <c r="AL29">
        <f t="shared" si="11"/>
        <v>8</v>
      </c>
      <c r="AP29" t="s">
        <v>585</v>
      </c>
      <c r="AQ29">
        <v>9.0999999999999998E-2</v>
      </c>
      <c r="AR29">
        <f t="shared" si="13"/>
        <v>8</v>
      </c>
      <c r="AX29" t="s">
        <v>446</v>
      </c>
      <c r="AY29">
        <v>0.2</v>
      </c>
      <c r="AZ29">
        <f t="shared" si="15"/>
        <v>8</v>
      </c>
      <c r="BG29" t="s">
        <v>586</v>
      </c>
      <c r="BH29">
        <v>0.9</v>
      </c>
      <c r="BI29">
        <f t="shared" si="17"/>
        <v>8</v>
      </c>
      <c r="BS29" t="s">
        <v>587</v>
      </c>
      <c r="BT29">
        <v>0.1</v>
      </c>
      <c r="BU29">
        <f t="shared" si="20"/>
        <v>8</v>
      </c>
      <c r="CL29" t="s">
        <v>588</v>
      </c>
      <c r="CM29">
        <v>0.2</v>
      </c>
      <c r="CN29">
        <f t="shared" si="25"/>
        <v>8</v>
      </c>
    </row>
    <row r="30" spans="1:92">
      <c r="A30" t="s">
        <v>589</v>
      </c>
      <c r="B30">
        <v>6.2E-2</v>
      </c>
      <c r="C30">
        <f t="shared" si="0"/>
        <v>8</v>
      </c>
      <c r="R30" t="s">
        <v>590</v>
      </c>
      <c r="S30">
        <v>1.5</v>
      </c>
      <c r="T30">
        <f t="shared" si="5"/>
        <v>8</v>
      </c>
      <c r="AD30" t="s">
        <v>591</v>
      </c>
      <c r="AE30">
        <v>0.1</v>
      </c>
      <c r="AF30">
        <f t="shared" si="9"/>
        <v>8</v>
      </c>
      <c r="AJ30" t="s">
        <v>592</v>
      </c>
      <c r="AK30">
        <v>0.6</v>
      </c>
      <c r="AL30">
        <f t="shared" si="11"/>
        <v>8</v>
      </c>
      <c r="AP30" t="s">
        <v>593</v>
      </c>
      <c r="AQ30">
        <v>1.5</v>
      </c>
      <c r="AR30">
        <f t="shared" si="13"/>
        <v>8</v>
      </c>
      <c r="AX30" t="s">
        <v>594</v>
      </c>
      <c r="AY30">
        <v>2.9</v>
      </c>
      <c r="AZ30">
        <f t="shared" si="15"/>
        <v>8</v>
      </c>
      <c r="BG30" t="s">
        <v>595</v>
      </c>
      <c r="BH30">
        <v>0.9</v>
      </c>
      <c r="BI30">
        <f t="shared" si="17"/>
        <v>8</v>
      </c>
      <c r="BS30" t="s">
        <v>596</v>
      </c>
      <c r="BT30">
        <v>4.7</v>
      </c>
      <c r="BU30">
        <f t="shared" si="20"/>
        <v>8</v>
      </c>
      <c r="CL30" t="s">
        <v>597</v>
      </c>
      <c r="CM30">
        <v>0.2</v>
      </c>
      <c r="CN30">
        <f t="shared" si="25"/>
        <v>8</v>
      </c>
    </row>
    <row r="31" spans="1:92">
      <c r="A31" t="s">
        <v>598</v>
      </c>
      <c r="B31">
        <v>1.5</v>
      </c>
      <c r="C31">
        <f t="shared" si="0"/>
        <v>8</v>
      </c>
      <c r="R31" t="s">
        <v>599</v>
      </c>
      <c r="S31">
        <v>1.7</v>
      </c>
      <c r="T31">
        <f t="shared" si="5"/>
        <v>8</v>
      </c>
      <c r="AD31" t="s">
        <v>600</v>
      </c>
      <c r="AE31">
        <v>0.4</v>
      </c>
      <c r="AF31">
        <f t="shared" si="9"/>
        <v>8</v>
      </c>
      <c r="AJ31" t="s">
        <v>601</v>
      </c>
      <c r="AK31">
        <v>0</v>
      </c>
      <c r="AL31">
        <f t="shared" si="11"/>
        <v>8</v>
      </c>
      <c r="AP31" t="s">
        <v>494</v>
      </c>
      <c r="AQ31">
        <v>9.6000000000000002E-2</v>
      </c>
      <c r="AR31">
        <f t="shared" si="13"/>
        <v>8</v>
      </c>
      <c r="AX31" t="s">
        <v>602</v>
      </c>
      <c r="AY31">
        <v>0.1</v>
      </c>
      <c r="AZ31">
        <f t="shared" si="15"/>
        <v>8</v>
      </c>
      <c r="BG31" t="s">
        <v>603</v>
      </c>
      <c r="BH31">
        <v>1.5</v>
      </c>
      <c r="BI31">
        <f t="shared" si="17"/>
        <v>8</v>
      </c>
      <c r="BS31" t="s">
        <v>604</v>
      </c>
      <c r="BT31">
        <v>0.4</v>
      </c>
      <c r="BU31">
        <f t="shared" si="20"/>
        <v>8</v>
      </c>
      <c r="CL31" t="s">
        <v>605</v>
      </c>
      <c r="CM31">
        <v>0.3</v>
      </c>
      <c r="CN31">
        <f t="shared" si="25"/>
        <v>8</v>
      </c>
    </row>
    <row r="32" spans="1:92">
      <c r="R32" t="s">
        <v>606</v>
      </c>
      <c r="S32">
        <v>0.5</v>
      </c>
      <c r="T32">
        <f t="shared" si="5"/>
        <v>8</v>
      </c>
      <c r="AD32" t="s">
        <v>607</v>
      </c>
      <c r="AE32">
        <v>1.3</v>
      </c>
      <c r="AF32">
        <f t="shared" si="9"/>
        <v>8</v>
      </c>
      <c r="AJ32" t="s">
        <v>608</v>
      </c>
      <c r="AK32">
        <v>0.1</v>
      </c>
      <c r="AL32">
        <f t="shared" si="11"/>
        <v>8</v>
      </c>
      <c r="AP32" t="s">
        <v>447</v>
      </c>
      <c r="AQ32">
        <v>0.8</v>
      </c>
      <c r="AR32">
        <f t="shared" si="13"/>
        <v>8</v>
      </c>
      <c r="AX32" t="s">
        <v>609</v>
      </c>
      <c r="AY32">
        <v>1.5</v>
      </c>
      <c r="AZ32">
        <f t="shared" si="15"/>
        <v>8</v>
      </c>
      <c r="BG32" t="s">
        <v>610</v>
      </c>
      <c r="BH32">
        <v>2.1</v>
      </c>
      <c r="BI32">
        <f t="shared" si="17"/>
        <v>8</v>
      </c>
      <c r="BS32" t="s">
        <v>611</v>
      </c>
      <c r="BT32">
        <v>0.2</v>
      </c>
      <c r="BU32">
        <f t="shared" si="20"/>
        <v>8</v>
      </c>
      <c r="CL32" t="s">
        <v>612</v>
      </c>
      <c r="CM32">
        <v>0.4</v>
      </c>
      <c r="CN32">
        <f t="shared" si="25"/>
        <v>8</v>
      </c>
    </row>
    <row r="33" spans="1:92">
      <c r="R33" t="s">
        <v>613</v>
      </c>
      <c r="S33">
        <v>0.2</v>
      </c>
      <c r="T33">
        <f t="shared" si="5"/>
        <v>8</v>
      </c>
      <c r="AD33" t="s">
        <v>614</v>
      </c>
      <c r="AE33">
        <v>0.2</v>
      </c>
      <c r="AF33">
        <f t="shared" si="9"/>
        <v>8</v>
      </c>
      <c r="AJ33" t="s">
        <v>615</v>
      </c>
      <c r="AK33">
        <v>0.2</v>
      </c>
      <c r="AL33">
        <f t="shared" si="11"/>
        <v>8</v>
      </c>
      <c r="AP33" t="s">
        <v>616</v>
      </c>
      <c r="AQ33">
        <v>0.1</v>
      </c>
      <c r="AR33">
        <f t="shared" si="13"/>
        <v>8</v>
      </c>
      <c r="AX33" t="s">
        <v>617</v>
      </c>
      <c r="AY33">
        <v>0.1</v>
      </c>
      <c r="AZ33">
        <f t="shared" si="15"/>
        <v>8</v>
      </c>
      <c r="BG33" t="s">
        <v>618</v>
      </c>
      <c r="BH33">
        <v>0.5</v>
      </c>
      <c r="BI33">
        <f t="shared" si="17"/>
        <v>8</v>
      </c>
      <c r="BS33" t="s">
        <v>204</v>
      </c>
      <c r="BT33">
        <v>1.6</v>
      </c>
      <c r="BU33">
        <f t="shared" si="20"/>
        <v>8</v>
      </c>
      <c r="CL33" t="s">
        <v>619</v>
      </c>
      <c r="CM33">
        <v>0.1</v>
      </c>
      <c r="CN33">
        <f t="shared" si="25"/>
        <v>8</v>
      </c>
    </row>
    <row r="34" spans="1:92">
      <c r="R34" t="s">
        <v>620</v>
      </c>
      <c r="S34">
        <v>0.6</v>
      </c>
      <c r="T34">
        <f t="shared" si="5"/>
        <v>8</v>
      </c>
      <c r="AD34" t="s">
        <v>621</v>
      </c>
      <c r="AE34">
        <v>9.5000000000000001E-2</v>
      </c>
      <c r="AF34">
        <f t="shared" si="9"/>
        <v>8</v>
      </c>
      <c r="AJ34" t="s">
        <v>412</v>
      </c>
      <c r="AK34">
        <v>0.4</v>
      </c>
      <c r="AL34">
        <f t="shared" si="11"/>
        <v>8</v>
      </c>
      <c r="AP34" t="s">
        <v>404</v>
      </c>
      <c r="AQ34">
        <v>1.7</v>
      </c>
      <c r="AR34">
        <f t="shared" si="13"/>
        <v>8</v>
      </c>
      <c r="AX34" t="s">
        <v>622</v>
      </c>
      <c r="AY34">
        <v>8.6999999999999994E-2</v>
      </c>
      <c r="AZ34">
        <f t="shared" si="15"/>
        <v>8</v>
      </c>
      <c r="BG34" t="s">
        <v>623</v>
      </c>
      <c r="BH34">
        <v>5.2</v>
      </c>
      <c r="BI34">
        <f t="shared" si="17"/>
        <v>8</v>
      </c>
      <c r="BS34" t="s">
        <v>624</v>
      </c>
      <c r="BT34">
        <v>2.7</v>
      </c>
      <c r="BU34">
        <f t="shared" si="20"/>
        <v>8</v>
      </c>
      <c r="CL34" t="s">
        <v>413</v>
      </c>
      <c r="CM34">
        <v>0.5</v>
      </c>
      <c r="CN34">
        <f t="shared" si="25"/>
        <v>8</v>
      </c>
    </row>
    <row r="35" spans="1:92">
      <c r="AD35" t="s">
        <v>625</v>
      </c>
      <c r="AE35">
        <v>1.1000000000000001</v>
      </c>
      <c r="AF35">
        <f t="shared" si="9"/>
        <v>8</v>
      </c>
      <c r="AJ35" t="s">
        <v>447</v>
      </c>
      <c r="AK35">
        <v>0.2</v>
      </c>
      <c r="AL35">
        <f t="shared" ref="AL35:AL52" si="26">IF(OR(AJ35="село_Кочубеевское",AJ35="станица_Ессентукская"), 5, IF(AK35&gt;=454.5,1,IF(AK35&gt;=95.5,2,IF(AK35&gt;=54.1,3,IF(AK35&gt;=22.3,4,IF(AK35&gt;=8.1,6,IF(AK35&gt;=0.1,8,8)))))))</f>
        <v>8</v>
      </c>
      <c r="AP35" t="s">
        <v>626</v>
      </c>
      <c r="AQ35">
        <v>0.3</v>
      </c>
      <c r="AR35">
        <f t="shared" si="13"/>
        <v>8</v>
      </c>
      <c r="AX35" t="s">
        <v>627</v>
      </c>
      <c r="AY35">
        <v>3.5000000000000003E-2</v>
      </c>
      <c r="AZ35">
        <f t="shared" ref="AZ35:AZ54" si="27">IF(OR(AX35="село_Кочубеевское",AX35="станица_Ессентукская"), 5, IF(AY35&gt;=454.5,1,IF(AY35&gt;=95.5,2,IF(AY35&gt;=54.1,3,IF(AY35&gt;=22.3,4,IF(AY35&gt;=8.1,6,IF(AY35&gt;=0.1,8,8)))))))</f>
        <v>8</v>
      </c>
      <c r="BG35" t="s">
        <v>628</v>
      </c>
      <c r="BH35">
        <v>0.3</v>
      </c>
      <c r="BI35">
        <f t="shared" si="17"/>
        <v>8</v>
      </c>
      <c r="BS35" t="s">
        <v>629</v>
      </c>
      <c r="BT35">
        <v>0.9</v>
      </c>
      <c r="BU35">
        <f t="shared" si="20"/>
        <v>8</v>
      </c>
      <c r="CL35" t="s">
        <v>630</v>
      </c>
      <c r="CM35">
        <v>0.1</v>
      </c>
      <c r="CN35">
        <f t="shared" si="25"/>
        <v>8</v>
      </c>
    </row>
    <row r="36" spans="1:92">
      <c r="AD36" t="s">
        <v>631</v>
      </c>
      <c r="AE36">
        <v>0.2</v>
      </c>
      <c r="AF36">
        <f t="shared" si="9"/>
        <v>8</v>
      </c>
      <c r="AJ36" t="s">
        <v>632</v>
      </c>
      <c r="AK36">
        <v>1</v>
      </c>
      <c r="AL36">
        <f t="shared" si="26"/>
        <v>8</v>
      </c>
      <c r="AP36" t="s">
        <v>633</v>
      </c>
      <c r="AQ36">
        <v>1.9</v>
      </c>
      <c r="AR36">
        <f t="shared" si="13"/>
        <v>8</v>
      </c>
      <c r="AX36" t="s">
        <v>634</v>
      </c>
      <c r="AY36">
        <v>3.3000000000000002E-2</v>
      </c>
      <c r="AZ36">
        <f t="shared" si="27"/>
        <v>8</v>
      </c>
      <c r="BG36" t="s">
        <v>635</v>
      </c>
      <c r="BH36">
        <v>0.1</v>
      </c>
      <c r="BI36">
        <f t="shared" si="17"/>
        <v>8</v>
      </c>
      <c r="BS36" t="s">
        <v>636</v>
      </c>
      <c r="BT36">
        <v>18</v>
      </c>
      <c r="BU36">
        <f t="shared" si="20"/>
        <v>6</v>
      </c>
      <c r="CL36" t="s">
        <v>637</v>
      </c>
      <c r="CM36">
        <v>2.6</v>
      </c>
      <c r="CN36">
        <f t="shared" si="25"/>
        <v>8</v>
      </c>
    </row>
    <row r="37" spans="1:92">
      <c r="AD37" t="s">
        <v>638</v>
      </c>
      <c r="AE37">
        <v>0.3</v>
      </c>
      <c r="AF37">
        <f t="shared" si="9"/>
        <v>8</v>
      </c>
      <c r="AJ37" t="s">
        <v>639</v>
      </c>
      <c r="AK37">
        <v>0.7</v>
      </c>
      <c r="AL37">
        <f t="shared" si="26"/>
        <v>8</v>
      </c>
      <c r="AP37" t="s">
        <v>640</v>
      </c>
      <c r="AQ37">
        <v>1</v>
      </c>
      <c r="AR37">
        <f t="shared" si="13"/>
        <v>8</v>
      </c>
      <c r="AX37" t="s">
        <v>641</v>
      </c>
      <c r="AY37">
        <v>2</v>
      </c>
      <c r="AZ37">
        <f t="shared" si="27"/>
        <v>8</v>
      </c>
      <c r="BG37" t="s">
        <v>642</v>
      </c>
      <c r="BH37">
        <v>1.1000000000000001</v>
      </c>
      <c r="BI37">
        <f t="shared" si="17"/>
        <v>8</v>
      </c>
      <c r="BS37" t="s">
        <v>643</v>
      </c>
      <c r="BT37">
        <v>0.2</v>
      </c>
      <c r="BU37">
        <f t="shared" si="20"/>
        <v>8</v>
      </c>
      <c r="CL37" t="s">
        <v>230</v>
      </c>
      <c r="CM37">
        <v>6</v>
      </c>
      <c r="CN37">
        <f t="shared" si="25"/>
        <v>8</v>
      </c>
    </row>
    <row r="38" spans="1:92">
      <c r="AD38" t="s">
        <v>644</v>
      </c>
      <c r="AE38">
        <v>0.2</v>
      </c>
      <c r="AF38">
        <f t="shared" si="9"/>
        <v>8</v>
      </c>
      <c r="AJ38" t="s">
        <v>645</v>
      </c>
      <c r="AK38">
        <v>0.3</v>
      </c>
      <c r="AL38">
        <f t="shared" si="26"/>
        <v>8</v>
      </c>
      <c r="AP38" t="s">
        <v>646</v>
      </c>
      <c r="AQ38">
        <v>4.8</v>
      </c>
      <c r="AR38">
        <f t="shared" si="13"/>
        <v>8</v>
      </c>
      <c r="AX38" t="s">
        <v>647</v>
      </c>
      <c r="AY38">
        <v>1.5</v>
      </c>
      <c r="AZ38">
        <f t="shared" si="27"/>
        <v>8</v>
      </c>
      <c r="BG38" t="s">
        <v>648</v>
      </c>
      <c r="BH38">
        <v>0.2</v>
      </c>
      <c r="BI38">
        <f t="shared" si="17"/>
        <v>8</v>
      </c>
      <c r="BS38" t="s">
        <v>649</v>
      </c>
      <c r="BT38">
        <v>0.1</v>
      </c>
      <c r="BU38">
        <f t="shared" si="20"/>
        <v>8</v>
      </c>
      <c r="CL38" t="s">
        <v>650</v>
      </c>
      <c r="CM38">
        <v>6.4999999999999997E-3</v>
      </c>
      <c r="CN38">
        <f t="shared" si="25"/>
        <v>8</v>
      </c>
    </row>
    <row r="39" spans="1:92">
      <c r="AD39" t="s">
        <v>651</v>
      </c>
      <c r="AE39">
        <v>0.2</v>
      </c>
      <c r="AF39">
        <f t="shared" si="9"/>
        <v>8</v>
      </c>
      <c r="AJ39" t="s">
        <v>652</v>
      </c>
      <c r="AK39">
        <v>0.5</v>
      </c>
      <c r="AL39">
        <f t="shared" si="26"/>
        <v>8</v>
      </c>
      <c r="AP39" t="s">
        <v>653</v>
      </c>
      <c r="AQ39">
        <v>1.5</v>
      </c>
      <c r="AR39">
        <f t="shared" si="13"/>
        <v>8</v>
      </c>
      <c r="AX39" t="s">
        <v>654</v>
      </c>
      <c r="AY39">
        <v>4</v>
      </c>
      <c r="AZ39">
        <f t="shared" si="27"/>
        <v>8</v>
      </c>
      <c r="BG39" t="s">
        <v>655</v>
      </c>
      <c r="BH39">
        <v>3.8</v>
      </c>
      <c r="BI39">
        <f t="shared" si="17"/>
        <v>8</v>
      </c>
      <c r="BS39" t="s">
        <v>656</v>
      </c>
      <c r="BT39">
        <v>0.7</v>
      </c>
      <c r="BU39">
        <f t="shared" si="20"/>
        <v>8</v>
      </c>
      <c r="CL39" t="s">
        <v>657</v>
      </c>
      <c r="CM39">
        <v>0.4</v>
      </c>
      <c r="CN39">
        <f t="shared" si="25"/>
        <v>8</v>
      </c>
    </row>
    <row r="40" spans="1:92">
      <c r="AD40" t="s">
        <v>658</v>
      </c>
      <c r="AE40">
        <v>3.3</v>
      </c>
      <c r="AF40">
        <f t="shared" si="9"/>
        <v>8</v>
      </c>
      <c r="AJ40" t="s">
        <v>659</v>
      </c>
      <c r="AK40">
        <v>0.3</v>
      </c>
      <c r="AL40">
        <f t="shared" si="26"/>
        <v>8</v>
      </c>
      <c r="AP40" t="s">
        <v>660</v>
      </c>
      <c r="AQ40">
        <v>0</v>
      </c>
      <c r="AR40">
        <f t="shared" si="13"/>
        <v>8</v>
      </c>
      <c r="AX40" t="s">
        <v>661</v>
      </c>
      <c r="AY40">
        <v>0.9</v>
      </c>
      <c r="AZ40">
        <f t="shared" si="27"/>
        <v>8</v>
      </c>
      <c r="BG40" t="s">
        <v>662</v>
      </c>
      <c r="BH40">
        <v>0.2</v>
      </c>
      <c r="BI40">
        <f t="shared" si="17"/>
        <v>8</v>
      </c>
      <c r="BS40" t="s">
        <v>663</v>
      </c>
      <c r="BT40">
        <v>0.1</v>
      </c>
      <c r="BU40">
        <f t="shared" si="20"/>
        <v>8</v>
      </c>
      <c r="CL40" t="s">
        <v>664</v>
      </c>
      <c r="CM40">
        <v>2.5</v>
      </c>
      <c r="CN40">
        <f t="shared" si="25"/>
        <v>8</v>
      </c>
    </row>
    <row r="41" spans="1:92">
      <c r="AD41" t="s">
        <v>665</v>
      </c>
      <c r="AE41">
        <v>1.1000000000000001</v>
      </c>
      <c r="AF41">
        <f t="shared" si="9"/>
        <v>8</v>
      </c>
      <c r="AJ41" t="s">
        <v>666</v>
      </c>
      <c r="AK41">
        <v>0.3</v>
      </c>
      <c r="AL41">
        <f t="shared" si="26"/>
        <v>8</v>
      </c>
      <c r="AP41" t="s">
        <v>667</v>
      </c>
      <c r="AQ41">
        <v>0.3</v>
      </c>
      <c r="AR41">
        <f t="shared" si="13"/>
        <v>8</v>
      </c>
      <c r="AX41" t="s">
        <v>668</v>
      </c>
      <c r="AY41">
        <v>2.2999999999999998</v>
      </c>
      <c r="AZ41">
        <f t="shared" si="27"/>
        <v>8</v>
      </c>
      <c r="BG41" t="s">
        <v>669</v>
      </c>
      <c r="BH41">
        <v>0.9</v>
      </c>
      <c r="BI41">
        <f t="shared" si="17"/>
        <v>8</v>
      </c>
      <c r="BS41" t="s">
        <v>670</v>
      </c>
      <c r="BT41">
        <v>1.4</v>
      </c>
      <c r="BU41">
        <f t="shared" si="20"/>
        <v>8</v>
      </c>
      <c r="CL41" t="s">
        <v>671</v>
      </c>
      <c r="CM41">
        <v>0.3</v>
      </c>
      <c r="CN41">
        <f t="shared" si="25"/>
        <v>8</v>
      </c>
    </row>
    <row r="42" spans="1:92">
      <c r="AD42" t="s">
        <v>672</v>
      </c>
      <c r="AE42">
        <v>0.3</v>
      </c>
      <c r="AF42">
        <f t="shared" si="9"/>
        <v>8</v>
      </c>
      <c r="AJ42" t="s">
        <v>673</v>
      </c>
      <c r="AK42">
        <v>0.1</v>
      </c>
      <c r="AL42">
        <f t="shared" si="26"/>
        <v>8</v>
      </c>
      <c r="AP42" t="s">
        <v>674</v>
      </c>
      <c r="AQ42">
        <v>1.5</v>
      </c>
      <c r="AR42">
        <f t="shared" si="13"/>
        <v>8</v>
      </c>
      <c r="AX42" t="s">
        <v>675</v>
      </c>
      <c r="AY42">
        <v>0.2</v>
      </c>
      <c r="AZ42">
        <f t="shared" si="27"/>
        <v>8</v>
      </c>
      <c r="BG42" t="s">
        <v>676</v>
      </c>
      <c r="BH42">
        <v>0.2</v>
      </c>
      <c r="BI42">
        <f t="shared" si="17"/>
        <v>8</v>
      </c>
      <c r="BS42" t="s">
        <v>677</v>
      </c>
      <c r="BT42">
        <v>0.7</v>
      </c>
      <c r="BU42">
        <f t="shared" si="20"/>
        <v>8</v>
      </c>
      <c r="CL42" t="s">
        <v>678</v>
      </c>
      <c r="CM42">
        <v>0.8</v>
      </c>
      <c r="CN42">
        <f t="shared" si="25"/>
        <v>8</v>
      </c>
    </row>
    <row r="43" spans="1:92">
      <c r="AD43" t="s">
        <v>679</v>
      </c>
      <c r="AE43">
        <v>0.5</v>
      </c>
      <c r="AF43">
        <f t="shared" si="9"/>
        <v>8</v>
      </c>
      <c r="AJ43" t="s">
        <v>680</v>
      </c>
      <c r="AK43">
        <v>0.3</v>
      </c>
      <c r="AL43">
        <f t="shared" si="26"/>
        <v>8</v>
      </c>
      <c r="AP43" t="s">
        <v>681</v>
      </c>
      <c r="AQ43">
        <v>0.1</v>
      </c>
      <c r="AR43">
        <f t="shared" si="13"/>
        <v>8</v>
      </c>
      <c r="AX43" t="s">
        <v>682</v>
      </c>
      <c r="AY43">
        <v>1.7</v>
      </c>
      <c r="AZ43">
        <f t="shared" si="27"/>
        <v>8</v>
      </c>
      <c r="BG43" t="s">
        <v>683</v>
      </c>
      <c r="BH43">
        <v>0.3</v>
      </c>
      <c r="BI43">
        <f t="shared" si="17"/>
        <v>8</v>
      </c>
      <c r="BS43" t="s">
        <v>684</v>
      </c>
      <c r="BT43">
        <v>0.8</v>
      </c>
      <c r="BU43">
        <f t="shared" si="20"/>
        <v>8</v>
      </c>
      <c r="CL43" t="s">
        <v>685</v>
      </c>
      <c r="CM43">
        <v>1.4</v>
      </c>
      <c r="CN43">
        <f t="shared" si="25"/>
        <v>8</v>
      </c>
    </row>
    <row r="44" spans="1:92">
      <c r="AD44" t="s">
        <v>686</v>
      </c>
      <c r="AE44">
        <v>1.8</v>
      </c>
      <c r="AF44">
        <f t="shared" si="9"/>
        <v>8</v>
      </c>
      <c r="AJ44" t="s">
        <v>687</v>
      </c>
      <c r="AK44">
        <v>0.5</v>
      </c>
      <c r="AL44">
        <f t="shared" si="26"/>
        <v>8</v>
      </c>
      <c r="AP44" t="s">
        <v>688</v>
      </c>
      <c r="AQ44">
        <v>0.1</v>
      </c>
      <c r="AR44">
        <f t="shared" si="13"/>
        <v>8</v>
      </c>
      <c r="AX44" t="s">
        <v>689</v>
      </c>
      <c r="AY44">
        <v>1</v>
      </c>
      <c r="AZ44">
        <f t="shared" si="27"/>
        <v>8</v>
      </c>
      <c r="BS44" t="s">
        <v>690</v>
      </c>
      <c r="BT44">
        <v>0.1</v>
      </c>
      <c r="BU44">
        <f t="shared" si="20"/>
        <v>8</v>
      </c>
      <c r="CL44" t="s">
        <v>570</v>
      </c>
      <c r="CM44">
        <v>0.2</v>
      </c>
      <c r="CN44">
        <f t="shared" si="25"/>
        <v>8</v>
      </c>
    </row>
    <row r="45" spans="1:92">
      <c r="AD45" t="s">
        <v>691</v>
      </c>
      <c r="AE45">
        <v>0.4</v>
      </c>
      <c r="AF45">
        <f t="shared" si="9"/>
        <v>8</v>
      </c>
      <c r="AJ45" t="s">
        <v>692</v>
      </c>
      <c r="AK45">
        <v>0.3</v>
      </c>
      <c r="AL45">
        <f t="shared" si="26"/>
        <v>8</v>
      </c>
      <c r="AP45" t="s">
        <v>693</v>
      </c>
      <c r="AQ45">
        <v>0.2</v>
      </c>
      <c r="AR45">
        <f t="shared" si="13"/>
        <v>8</v>
      </c>
      <c r="AX45" t="s">
        <v>413</v>
      </c>
      <c r="AY45">
        <v>1.4</v>
      </c>
      <c r="AZ45">
        <f t="shared" si="27"/>
        <v>8</v>
      </c>
      <c r="BS45" t="s">
        <v>694</v>
      </c>
      <c r="BT45">
        <v>2.8</v>
      </c>
      <c r="BU45">
        <f t="shared" si="20"/>
        <v>8</v>
      </c>
    </row>
    <row r="46" spans="1:92">
      <c r="AD46" t="s">
        <v>695</v>
      </c>
      <c r="AE46">
        <v>0.5</v>
      </c>
      <c r="AF46">
        <f t="shared" si="9"/>
        <v>8</v>
      </c>
      <c r="AJ46" t="s">
        <v>696</v>
      </c>
      <c r="AK46">
        <v>7.1999999999999995E-2</v>
      </c>
      <c r="AL46">
        <f t="shared" si="26"/>
        <v>8</v>
      </c>
      <c r="AP46" t="s">
        <v>697</v>
      </c>
      <c r="AQ46">
        <v>1.1000000000000001</v>
      </c>
      <c r="AR46">
        <f t="shared" si="13"/>
        <v>8</v>
      </c>
      <c r="AX46" t="s">
        <v>698</v>
      </c>
      <c r="AY46">
        <v>0.3</v>
      </c>
      <c r="AZ46">
        <f t="shared" si="27"/>
        <v>8</v>
      </c>
      <c r="BS46" t="s">
        <v>699</v>
      </c>
      <c r="BT46">
        <v>9.5</v>
      </c>
      <c r="BU46">
        <f t="shared" si="20"/>
        <v>6</v>
      </c>
    </row>
    <row r="47" spans="1:92">
      <c r="AD47" t="s">
        <v>700</v>
      </c>
      <c r="AE47">
        <v>3.3000000000000002E-2</v>
      </c>
      <c r="AF47">
        <f t="shared" si="9"/>
        <v>8</v>
      </c>
      <c r="AJ47" t="s">
        <v>701</v>
      </c>
      <c r="AK47">
        <v>1.3</v>
      </c>
      <c r="AL47">
        <f t="shared" si="26"/>
        <v>8</v>
      </c>
      <c r="AP47" t="s">
        <v>702</v>
      </c>
      <c r="AQ47">
        <v>0.5</v>
      </c>
      <c r="AR47">
        <f t="shared" si="13"/>
        <v>8</v>
      </c>
      <c r="AX47" t="s">
        <v>703</v>
      </c>
      <c r="AY47">
        <v>0.9</v>
      </c>
      <c r="AZ47">
        <f t="shared" si="27"/>
        <v>8</v>
      </c>
      <c r="BS47" t="s">
        <v>704</v>
      </c>
      <c r="BT47">
        <v>4.8</v>
      </c>
      <c r="BU47">
        <f t="shared" si="20"/>
        <v>8</v>
      </c>
    </row>
    <row r="48" spans="1:92">
      <c r="A48" t="s">
        <v>2</v>
      </c>
      <c r="AD48" t="s">
        <v>705</v>
      </c>
      <c r="AE48">
        <v>2.4</v>
      </c>
      <c r="AF48">
        <f t="shared" si="9"/>
        <v>8</v>
      </c>
      <c r="AJ48" t="s">
        <v>706</v>
      </c>
      <c r="AK48">
        <v>9.4E-2</v>
      </c>
      <c r="AL48">
        <f t="shared" si="26"/>
        <v>8</v>
      </c>
      <c r="AP48" t="s">
        <v>707</v>
      </c>
      <c r="AQ48">
        <v>5.7</v>
      </c>
      <c r="AR48">
        <f t="shared" si="13"/>
        <v>8</v>
      </c>
      <c r="AX48" t="s">
        <v>708</v>
      </c>
      <c r="AY48">
        <v>0.2</v>
      </c>
      <c r="AZ48">
        <f t="shared" si="27"/>
        <v>8</v>
      </c>
    </row>
    <row r="49" spans="1:52">
      <c r="A49" t="s">
        <v>0</v>
      </c>
      <c r="AD49" t="s">
        <v>709</v>
      </c>
      <c r="AE49">
        <v>0.7</v>
      </c>
      <c r="AF49">
        <f t="shared" si="9"/>
        <v>8</v>
      </c>
      <c r="AJ49" t="s">
        <v>710</v>
      </c>
      <c r="AK49">
        <v>0.7</v>
      </c>
      <c r="AL49">
        <f t="shared" si="26"/>
        <v>8</v>
      </c>
      <c r="AP49" t="s">
        <v>711</v>
      </c>
      <c r="AQ49">
        <v>0.3</v>
      </c>
      <c r="AR49">
        <f t="shared" si="13"/>
        <v>8</v>
      </c>
      <c r="AX49" t="s">
        <v>712</v>
      </c>
      <c r="AY49">
        <v>0.8</v>
      </c>
      <c r="AZ49">
        <f t="shared" si="27"/>
        <v>8</v>
      </c>
    </row>
    <row r="50" spans="1:52">
      <c r="A50" t="s">
        <v>1</v>
      </c>
      <c r="AJ50" t="s">
        <v>452</v>
      </c>
      <c r="AK50">
        <v>0.4</v>
      </c>
      <c r="AL50">
        <f t="shared" si="26"/>
        <v>8</v>
      </c>
      <c r="AX50" t="s">
        <v>713</v>
      </c>
      <c r="AY50">
        <v>0.3</v>
      </c>
      <c r="AZ50">
        <f t="shared" si="27"/>
        <v>8</v>
      </c>
    </row>
    <row r="51" spans="1:52">
      <c r="A51" t="s">
        <v>3</v>
      </c>
      <c r="AJ51" t="s">
        <v>714</v>
      </c>
      <c r="AK51">
        <v>0.2</v>
      </c>
      <c r="AL51">
        <f t="shared" si="26"/>
        <v>8</v>
      </c>
      <c r="AX51" t="s">
        <v>715</v>
      </c>
      <c r="AY51">
        <v>1.9</v>
      </c>
      <c r="AZ51">
        <f t="shared" si="27"/>
        <v>8</v>
      </c>
    </row>
    <row r="52" spans="1:52">
      <c r="A52" t="s">
        <v>4</v>
      </c>
      <c r="AJ52" t="s">
        <v>716</v>
      </c>
      <c r="AK52">
        <v>0.1</v>
      </c>
      <c r="AL52">
        <f t="shared" si="26"/>
        <v>8</v>
      </c>
      <c r="AX52" t="s">
        <v>717</v>
      </c>
      <c r="AY52">
        <v>0.3</v>
      </c>
      <c r="AZ52">
        <f t="shared" si="27"/>
        <v>8</v>
      </c>
    </row>
    <row r="53" spans="1:52">
      <c r="A53" t="s">
        <v>5</v>
      </c>
      <c r="AX53" t="s">
        <v>718</v>
      </c>
      <c r="AY53">
        <v>5.7000000000000002E-2</v>
      </c>
      <c r="AZ53">
        <f t="shared" si="27"/>
        <v>8</v>
      </c>
    </row>
    <row r="54" spans="1:52">
      <c r="A54" t="s">
        <v>6</v>
      </c>
      <c r="AX54" t="s">
        <v>719</v>
      </c>
      <c r="AY54">
        <v>0.1</v>
      </c>
      <c r="AZ54">
        <f t="shared" si="27"/>
        <v>8</v>
      </c>
    </row>
    <row r="55" spans="1:52">
      <c r="A55" t="s">
        <v>7</v>
      </c>
    </row>
    <row r="56" spans="1:52">
      <c r="A56" t="s">
        <v>8</v>
      </c>
    </row>
    <row r="57" spans="1:52">
      <c r="A57" t="s">
        <v>9</v>
      </c>
      <c r="F57" t="s">
        <v>720</v>
      </c>
      <c r="G57" t="s">
        <v>721</v>
      </c>
      <c r="H57" t="s">
        <v>722</v>
      </c>
      <c r="I57" t="s">
        <v>723</v>
      </c>
      <c r="J57" t="s">
        <v>724</v>
      </c>
      <c r="K57" t="s">
        <v>725</v>
      </c>
    </row>
    <row r="58" spans="1:52">
      <c r="A58" t="s">
        <v>10</v>
      </c>
      <c r="F58" t="s">
        <v>720</v>
      </c>
      <c r="G58" t="s">
        <v>721</v>
      </c>
      <c r="H58" t="s">
        <v>722</v>
      </c>
      <c r="I58" t="s">
        <v>723</v>
      </c>
      <c r="J58" t="s">
        <v>724</v>
      </c>
      <c r="K58" t="s">
        <v>725</v>
      </c>
    </row>
    <row r="59" spans="1:52">
      <c r="A59" t="s">
        <v>11</v>
      </c>
    </row>
    <row r="60" spans="1:52">
      <c r="A60" t="s">
        <v>12</v>
      </c>
    </row>
    <row r="61" spans="1:52">
      <c r="A61" t="s">
        <v>13</v>
      </c>
      <c r="F61" t="s">
        <v>720</v>
      </c>
      <c r="H61">
        <v>1</v>
      </c>
    </row>
    <row r="62" spans="1:52">
      <c r="A62" t="s">
        <v>14</v>
      </c>
      <c r="F62" t="s">
        <v>721</v>
      </c>
      <c r="H62">
        <v>2</v>
      </c>
    </row>
    <row r="63" spans="1:52">
      <c r="A63" t="s">
        <v>15</v>
      </c>
      <c r="F63" t="s">
        <v>722</v>
      </c>
      <c r="H63">
        <v>3</v>
      </c>
    </row>
    <row r="64" spans="1:52">
      <c r="A64" t="s">
        <v>16</v>
      </c>
      <c r="F64" t="s">
        <v>723</v>
      </c>
      <c r="H64">
        <v>2</v>
      </c>
    </row>
    <row r="65" spans="1:8">
      <c r="A65" t="s">
        <v>17</v>
      </c>
      <c r="F65" t="s">
        <v>724</v>
      </c>
      <c r="H65">
        <v>4</v>
      </c>
    </row>
    <row r="66" spans="1:8">
      <c r="A66" t="s">
        <v>18</v>
      </c>
      <c r="F66" t="s">
        <v>725</v>
      </c>
      <c r="H66">
        <v>2</v>
      </c>
    </row>
    <row r="67" spans="1:8">
      <c r="A67" t="s">
        <v>19</v>
      </c>
    </row>
    <row r="68" spans="1:8">
      <c r="A68" t="s">
        <v>20</v>
      </c>
    </row>
    <row r="69" spans="1:8">
      <c r="A69" t="s">
        <v>21</v>
      </c>
    </row>
    <row r="70" spans="1:8">
      <c r="A70" t="s">
        <v>22</v>
      </c>
    </row>
    <row r="71" spans="1:8">
      <c r="A71" t="s">
        <v>23</v>
      </c>
    </row>
    <row r="72" spans="1:8">
      <c r="A72" t="s">
        <v>24</v>
      </c>
    </row>
    <row r="73" spans="1:8">
      <c r="A73" t="s">
        <v>25</v>
      </c>
    </row>
    <row r="74" spans="1:8">
      <c r="A74" t="s">
        <v>720</v>
      </c>
    </row>
    <row r="75" spans="1:8">
      <c r="A75" t="s">
        <v>721</v>
      </c>
    </row>
    <row r="76" spans="1:8">
      <c r="A76" t="s">
        <v>722</v>
      </c>
    </row>
    <row r="77" spans="1:8">
      <c r="A77" t="s">
        <v>723</v>
      </c>
    </row>
    <row r="78" spans="1:8">
      <c r="A78" t="s">
        <v>724</v>
      </c>
    </row>
    <row r="79" spans="1:8">
      <c r="A79" t="s">
        <v>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42"/>
  <sheetViews>
    <sheetView workbookViewId="0">
      <selection activeCell="F8" sqref="F8"/>
    </sheetView>
  </sheetViews>
  <sheetFormatPr defaultRowHeight="15"/>
  <cols>
    <col min="1" max="1025" width="8.7109375" customWidth="1"/>
  </cols>
  <sheetData>
    <row r="2" spans="1:32" ht="15.75" customHeight="1">
      <c r="A2" s="1" t="s">
        <v>726</v>
      </c>
      <c r="B2" s="1"/>
      <c r="C2" s="1"/>
      <c r="D2" s="1"/>
      <c r="E2" s="1"/>
      <c r="F2" s="1"/>
      <c r="AE2" s="330"/>
      <c r="AF2" s="330"/>
    </row>
    <row r="3" spans="1:32" ht="15.75" customHeight="1">
      <c r="A3" s="1"/>
      <c r="B3" s="1"/>
      <c r="C3" s="1"/>
      <c r="D3" s="1"/>
      <c r="E3" s="1"/>
      <c r="F3" s="1"/>
      <c r="AE3" s="327"/>
      <c r="AF3" s="327"/>
    </row>
    <row r="4" spans="1:32" ht="15.75" customHeight="1">
      <c r="A4" s="1"/>
      <c r="B4" s="1"/>
      <c r="C4" s="1"/>
      <c r="D4" s="1"/>
      <c r="E4" s="1"/>
      <c r="F4" s="1"/>
      <c r="Q4">
        <v>6</v>
      </c>
      <c r="U4">
        <v>7</v>
      </c>
      <c r="X4">
        <v>8</v>
      </c>
      <c r="AA4">
        <v>9</v>
      </c>
      <c r="AE4" s="327"/>
      <c r="AF4" s="327"/>
    </row>
    <row r="5" spans="1:32" ht="15.75" customHeight="1">
      <c r="A5" s="1">
        <v>1</v>
      </c>
      <c r="C5" s="1">
        <v>2</v>
      </c>
      <c r="D5" s="1"/>
      <c r="E5" s="1"/>
      <c r="F5" s="1"/>
      <c r="G5">
        <v>3</v>
      </c>
      <c r="J5" s="1">
        <v>4</v>
      </c>
      <c r="K5" s="1"/>
      <c r="M5">
        <v>5</v>
      </c>
      <c r="Q5" s="2" t="s">
        <v>727</v>
      </c>
      <c r="R5" s="2">
        <v>11</v>
      </c>
      <c r="U5" s="2" t="s">
        <v>728</v>
      </c>
      <c r="X5" s="2" t="s">
        <v>729</v>
      </c>
      <c r="Y5" s="2"/>
      <c r="AA5" s="2" t="s">
        <v>730</v>
      </c>
      <c r="AE5" s="327"/>
      <c r="AF5" s="327"/>
    </row>
    <row r="6" spans="1:32" ht="15.75" customHeight="1">
      <c r="A6" s="3" t="s">
        <v>731</v>
      </c>
      <c r="C6" s="4" t="s">
        <v>732</v>
      </c>
      <c r="D6" s="4"/>
      <c r="E6" s="4">
        <v>148267</v>
      </c>
      <c r="F6" s="1"/>
      <c r="G6" s="5" t="s">
        <v>733</v>
      </c>
      <c r="H6" s="5">
        <v>65633</v>
      </c>
      <c r="J6" s="5" t="s">
        <v>734</v>
      </c>
      <c r="K6" s="5">
        <v>30333</v>
      </c>
      <c r="M6" s="2" t="s">
        <v>735</v>
      </c>
      <c r="N6" s="2" t="s">
        <v>736</v>
      </c>
      <c r="Q6" s="2" t="s">
        <v>737</v>
      </c>
      <c r="R6" s="2">
        <v>12.6</v>
      </c>
      <c r="U6" s="2" t="s">
        <v>738</v>
      </c>
      <c r="X6" s="2" t="s">
        <v>739</v>
      </c>
      <c r="Y6" s="2"/>
      <c r="AE6" s="327"/>
      <c r="AF6" s="327"/>
    </row>
    <row r="7" spans="1:32" ht="15.75" customHeight="1">
      <c r="A7" s="3">
        <v>454488</v>
      </c>
      <c r="C7" s="4" t="s">
        <v>740</v>
      </c>
      <c r="D7" s="4"/>
      <c r="E7" s="4">
        <v>127919</v>
      </c>
      <c r="F7" s="1"/>
      <c r="G7" s="5" t="s">
        <v>741</v>
      </c>
      <c r="H7" s="5">
        <v>54134</v>
      </c>
      <c r="J7" s="5" t="s">
        <v>742</v>
      </c>
      <c r="K7" s="5">
        <v>37366</v>
      </c>
      <c r="M7" s="2" t="s">
        <v>743</v>
      </c>
      <c r="N7" s="2">
        <v>24.7</v>
      </c>
      <c r="Q7" s="2" t="s">
        <v>744</v>
      </c>
      <c r="R7" s="2">
        <v>13.1</v>
      </c>
      <c r="U7" s="2" t="s">
        <v>745</v>
      </c>
      <c r="X7" s="2" t="s">
        <v>746</v>
      </c>
      <c r="Y7" s="2"/>
      <c r="AE7" s="327"/>
      <c r="AF7" s="327"/>
    </row>
    <row r="8" spans="1:32" ht="15.75" customHeight="1">
      <c r="A8" s="1"/>
      <c r="C8" s="4" t="s">
        <v>747</v>
      </c>
      <c r="D8" s="4"/>
      <c r="E8" s="4">
        <v>115627</v>
      </c>
      <c r="F8" s="1"/>
      <c r="G8" s="5" t="s">
        <v>748</v>
      </c>
      <c r="H8" s="5">
        <v>73183</v>
      </c>
      <c r="J8" s="5" t="s">
        <v>749</v>
      </c>
      <c r="K8" s="5">
        <v>22816</v>
      </c>
      <c r="M8" s="2" t="s">
        <v>750</v>
      </c>
      <c r="N8" s="2">
        <v>22.9</v>
      </c>
      <c r="Q8" s="2" t="s">
        <v>751</v>
      </c>
      <c r="R8" s="2">
        <v>10.6</v>
      </c>
      <c r="U8" s="2" t="s">
        <v>752</v>
      </c>
      <c r="AE8" s="327"/>
      <c r="AF8" s="327"/>
    </row>
    <row r="9" spans="1:32" ht="15.75" customHeight="1">
      <c r="A9" s="1"/>
      <c r="C9" s="4" t="s">
        <v>753</v>
      </c>
      <c r="D9" s="4"/>
      <c r="E9" s="4">
        <v>114824</v>
      </c>
      <c r="F9" s="1"/>
      <c r="G9" s="5" t="s">
        <v>754</v>
      </c>
      <c r="H9" s="5">
        <v>60504</v>
      </c>
      <c r="J9" s="5" t="s">
        <v>755</v>
      </c>
      <c r="K9" s="5">
        <v>26054</v>
      </c>
      <c r="Q9" s="2" t="s">
        <v>756</v>
      </c>
      <c r="R9" s="2">
        <v>11.3</v>
      </c>
      <c r="U9" s="6"/>
      <c r="X9" s="2" t="s">
        <v>757</v>
      </c>
      <c r="AE9" s="327"/>
      <c r="AF9" s="327"/>
    </row>
    <row r="10" spans="1:32" ht="15.75" customHeight="1">
      <c r="A10" s="1"/>
      <c r="C10" s="4" t="s">
        <v>758</v>
      </c>
      <c r="D10" s="4"/>
      <c r="E10" s="4">
        <v>95525</v>
      </c>
      <c r="F10" s="1"/>
      <c r="J10" s="5" t="s">
        <v>759</v>
      </c>
      <c r="K10" s="5">
        <v>23249</v>
      </c>
      <c r="M10" s="2" t="s">
        <v>760</v>
      </c>
      <c r="Q10" s="2" t="s">
        <v>761</v>
      </c>
      <c r="R10" s="2">
        <v>16.899999999999999</v>
      </c>
      <c r="AE10" s="328"/>
      <c r="AF10" s="328"/>
    </row>
    <row r="11" spans="1:32" ht="15.75" customHeight="1">
      <c r="A11" s="1"/>
      <c r="B11" s="1"/>
      <c r="C11" s="1"/>
      <c r="D11" s="1"/>
      <c r="E11" s="1"/>
      <c r="F11" s="1"/>
      <c r="J11" s="5" t="s">
        <v>762</v>
      </c>
      <c r="K11" s="5">
        <v>24316</v>
      </c>
      <c r="Q11" s="2" t="s">
        <v>763</v>
      </c>
      <c r="R11" s="2"/>
      <c r="U11" s="2" t="s">
        <v>764</v>
      </c>
      <c r="AE11" s="329"/>
      <c r="AF11" s="329"/>
    </row>
    <row r="12" spans="1:32" ht="15.75" customHeight="1">
      <c r="A12" s="1"/>
      <c r="D12" s="1"/>
      <c r="J12" s="5" t="s">
        <v>765</v>
      </c>
      <c r="K12" s="5">
        <v>26354</v>
      </c>
      <c r="Q12" s="2" t="s">
        <v>766</v>
      </c>
      <c r="R12" s="2">
        <v>11.6</v>
      </c>
      <c r="AE12" s="326"/>
      <c r="AF12" s="326"/>
    </row>
    <row r="13" spans="1:32" ht="15.75" customHeight="1">
      <c r="A13" s="1">
        <v>454.5</v>
      </c>
      <c r="C13" s="4" t="s">
        <v>767</v>
      </c>
      <c r="D13" s="1"/>
      <c r="G13" t="s">
        <v>768</v>
      </c>
      <c r="J13" s="5" t="s">
        <v>769</v>
      </c>
      <c r="K13" s="5">
        <v>34896</v>
      </c>
      <c r="Q13" s="7" t="s">
        <v>770</v>
      </c>
      <c r="R13" s="2">
        <v>8.1</v>
      </c>
      <c r="AE13" s="326"/>
      <c r="AF13" s="326"/>
    </row>
    <row r="14" spans="1:32" ht="15.75" customHeight="1">
      <c r="A14" s="1"/>
      <c r="D14" s="1"/>
      <c r="J14" s="5" t="s">
        <v>771</v>
      </c>
      <c r="K14" s="5">
        <v>33738</v>
      </c>
      <c r="Q14" s="2" t="s">
        <v>772</v>
      </c>
      <c r="R14" s="2">
        <v>14.6</v>
      </c>
      <c r="AE14" s="326"/>
      <c r="AF14" s="326"/>
    </row>
    <row r="15" spans="1:32" ht="15.75" customHeight="1">
      <c r="A15" s="1"/>
      <c r="D15" s="1"/>
      <c r="Q15" s="2" t="s">
        <v>773</v>
      </c>
      <c r="R15" s="2">
        <v>11.4</v>
      </c>
      <c r="AE15" s="326"/>
      <c r="AF15" s="326"/>
    </row>
    <row r="16" spans="1:32" ht="15.75" customHeight="1">
      <c r="A16" s="1"/>
      <c r="D16" s="1"/>
      <c r="J16" s="5" t="s">
        <v>774</v>
      </c>
      <c r="Q16" s="2" t="s">
        <v>775</v>
      </c>
      <c r="R16" s="2">
        <v>9.6</v>
      </c>
      <c r="AE16" s="326"/>
      <c r="AF16" s="326"/>
    </row>
    <row r="17" spans="1:32" ht="15.75" customHeight="1">
      <c r="A17" s="1"/>
      <c r="D17" s="1"/>
      <c r="Q17" s="2" t="s">
        <v>776</v>
      </c>
      <c r="R17" s="6">
        <v>8.5</v>
      </c>
      <c r="AE17" s="326"/>
      <c r="AF17" s="326"/>
    </row>
    <row r="18" spans="1:32" ht="15.75" customHeight="1">
      <c r="A18" s="1"/>
      <c r="D18" s="1"/>
      <c r="Q18" s="2" t="s">
        <v>777</v>
      </c>
      <c r="R18" s="2">
        <v>8.9</v>
      </c>
      <c r="AE18" s="326"/>
      <c r="AF18" s="326"/>
    </row>
    <row r="19" spans="1:32" ht="15.75" customHeight="1">
      <c r="A19" s="1"/>
      <c r="D19" s="1"/>
      <c r="Q19" s="2" t="s">
        <v>778</v>
      </c>
      <c r="R19" s="2">
        <v>18</v>
      </c>
      <c r="AE19" s="326"/>
      <c r="AF19" s="326"/>
    </row>
    <row r="20" spans="1:32" ht="15.75" customHeight="1">
      <c r="A20" s="1"/>
      <c r="D20" s="1"/>
      <c r="Q20" s="2" t="s">
        <v>779</v>
      </c>
      <c r="R20" s="2">
        <v>9.5</v>
      </c>
      <c r="AE20" s="326"/>
      <c r="AF20" s="326"/>
    </row>
    <row r="21" spans="1:32" ht="15.75" customHeight="1">
      <c r="A21" s="1"/>
      <c r="D21" s="1"/>
      <c r="Q21" s="2" t="s">
        <v>780</v>
      </c>
      <c r="R21" s="2">
        <v>12.9</v>
      </c>
      <c r="AE21" s="326"/>
      <c r="AF21" s="326"/>
    </row>
    <row r="22" spans="1:32" ht="15.75" customHeight="1">
      <c r="A22" s="1"/>
      <c r="B22" s="1"/>
      <c r="C22" s="1"/>
      <c r="D22" s="1"/>
      <c r="Q22" s="2" t="s">
        <v>781</v>
      </c>
      <c r="R22" s="2">
        <v>11.1</v>
      </c>
      <c r="AE22" s="326"/>
      <c r="AF22" s="326"/>
    </row>
    <row r="23" spans="1:32" ht="15.75" customHeight="1">
      <c r="A23" s="1"/>
      <c r="B23" s="1"/>
      <c r="C23" s="1"/>
      <c r="D23" s="1"/>
      <c r="AE23" s="326"/>
      <c r="AF23" s="326"/>
    </row>
    <row r="24" spans="1:32" ht="15.75" customHeight="1">
      <c r="A24" s="1"/>
      <c r="B24" s="1"/>
      <c r="C24" s="1"/>
      <c r="D24" s="1"/>
      <c r="Q24" s="2" t="s">
        <v>782</v>
      </c>
      <c r="AE24" s="326"/>
      <c r="AF24" s="326"/>
    </row>
    <row r="25" spans="1:32" ht="15.75" customHeight="1">
      <c r="A25" s="1"/>
      <c r="B25" s="1"/>
      <c r="C25" s="1"/>
      <c r="D25" s="1"/>
      <c r="AE25" s="326"/>
      <c r="AF25" s="326"/>
    </row>
    <row r="26" spans="1:32" ht="15.75" customHeight="1">
      <c r="A26" s="1"/>
      <c r="C26" s="1"/>
      <c r="D26" s="1"/>
      <c r="AE26" s="326"/>
      <c r="AF26" s="326"/>
    </row>
    <row r="27" spans="1:32" ht="15.75" customHeight="1">
      <c r="A27" s="1"/>
      <c r="D27" s="1"/>
      <c r="AE27" s="326"/>
      <c r="AF27" s="326"/>
    </row>
    <row r="28" spans="1:32" ht="15.75" customHeight="1">
      <c r="A28" s="1"/>
      <c r="D28" s="1"/>
      <c r="AE28" s="326"/>
      <c r="AF28" s="326"/>
    </row>
    <row r="29" spans="1:32" ht="15.75" customHeight="1">
      <c r="A29" s="1"/>
      <c r="D29" s="1"/>
      <c r="AE29" s="326"/>
      <c r="AF29" s="326"/>
    </row>
    <row r="30" spans="1:32" ht="15.75" customHeight="1">
      <c r="A30" s="1"/>
      <c r="C30" s="1"/>
      <c r="D30" s="1"/>
      <c r="E30" s="1"/>
      <c r="F30" s="1"/>
      <c r="AE30" s="326"/>
      <c r="AF30" s="326"/>
    </row>
    <row r="31" spans="1:32" ht="15.75" customHeight="1">
      <c r="A31" s="1"/>
      <c r="C31" s="1"/>
      <c r="D31" s="1"/>
      <c r="E31" s="1"/>
      <c r="F31" s="1"/>
      <c r="AE31" s="326"/>
      <c r="AF31" s="326"/>
    </row>
    <row r="32" spans="1:32" ht="15.75" customHeight="1">
      <c r="A32" s="1"/>
      <c r="C32" s="1"/>
      <c r="D32" s="1"/>
      <c r="E32" s="1"/>
      <c r="F32" s="1"/>
      <c r="AE32" s="326"/>
      <c r="AF32" s="326"/>
    </row>
    <row r="33" spans="1:32" ht="15.75" customHeight="1">
      <c r="A33" s="1"/>
      <c r="C33" s="1"/>
      <c r="D33" s="1"/>
      <c r="E33" s="1"/>
      <c r="F33" s="1"/>
      <c r="AE33" s="326"/>
      <c r="AF33" s="326"/>
    </row>
    <row r="34" spans="1:32" ht="15.75" customHeight="1">
      <c r="A34" s="1"/>
      <c r="B34" s="1"/>
      <c r="C34" s="1"/>
      <c r="D34" s="1"/>
      <c r="E34" s="1"/>
      <c r="F34" s="1"/>
      <c r="AE34" s="326"/>
      <c r="AF34" s="326"/>
    </row>
    <row r="35" spans="1:32" ht="15.75" customHeight="1">
      <c r="A35" s="1"/>
      <c r="B35" s="1"/>
      <c r="C35" s="1"/>
      <c r="D35" s="1"/>
      <c r="E35" s="1"/>
      <c r="F35" s="1"/>
      <c r="AE35" s="326"/>
      <c r="AF35" s="326"/>
    </row>
    <row r="36" spans="1:32" ht="15.75" customHeight="1">
      <c r="A36" s="1"/>
      <c r="B36" s="1"/>
      <c r="C36" s="1"/>
      <c r="D36" s="1"/>
      <c r="E36" s="1"/>
      <c r="F36" s="1"/>
      <c r="AE36" s="326"/>
      <c r="AF36" s="326"/>
    </row>
    <row r="37" spans="1:32" ht="15.75" customHeight="1">
      <c r="A37" s="1"/>
      <c r="B37" s="1"/>
      <c r="C37" s="1"/>
      <c r="D37" s="1"/>
      <c r="E37" s="1"/>
      <c r="F37" s="1"/>
      <c r="AE37" s="326"/>
      <c r="AF37" s="326"/>
    </row>
    <row r="38" spans="1:32" ht="15.75" customHeight="1">
      <c r="A38" s="1"/>
      <c r="B38" s="1"/>
      <c r="C38" s="1"/>
      <c r="D38" s="1"/>
      <c r="E38" s="1"/>
      <c r="F38" s="1"/>
      <c r="AE38" s="326"/>
      <c r="AF38" s="326"/>
    </row>
    <row r="39" spans="1:32" ht="15.75">
      <c r="AE39" s="326"/>
      <c r="AF39" s="326"/>
    </row>
    <row r="40" spans="1:32" ht="15.75">
      <c r="AE40" s="326"/>
      <c r="AF40" s="326"/>
    </row>
    <row r="41" spans="1:32" ht="15.75">
      <c r="AE41" s="325"/>
      <c r="AF41" s="325"/>
    </row>
    <row r="42" spans="1:32" ht="15.75">
      <c r="AE42" s="325"/>
      <c r="AF42" s="325"/>
    </row>
  </sheetData>
  <mergeCells count="41">
    <mergeCell ref="AE2:AF2"/>
    <mergeCell ref="AE3:AF3"/>
    <mergeCell ref="AE4:AF4"/>
    <mergeCell ref="AE5:AF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42:AF42"/>
    <mergeCell ref="AE37:AF37"/>
    <mergeCell ref="AE38:AF38"/>
    <mergeCell ref="AE39:AF39"/>
    <mergeCell ref="AE40:AF40"/>
    <mergeCell ref="AE41:AF4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205"/>
  <sheetViews>
    <sheetView tabSelected="1" topLeftCell="A153" workbookViewId="0">
      <selection activeCell="E165" sqref="E165"/>
    </sheetView>
  </sheetViews>
  <sheetFormatPr defaultRowHeight="15.75"/>
  <cols>
    <col min="1" max="1" width="11" style="8" customWidth="1"/>
    <col min="2" max="2" width="28" style="9" customWidth="1"/>
    <col min="3" max="3" width="35.140625" style="10" customWidth="1"/>
    <col min="4" max="4" width="10.140625" style="11" customWidth="1"/>
    <col min="5" max="5" width="26" style="12" customWidth="1"/>
    <col min="6" max="6" width="9.140625" style="8" customWidth="1"/>
    <col min="7" max="7" width="9.140625" style="13" customWidth="1"/>
    <col min="8" max="8" width="19.140625" style="13" customWidth="1"/>
    <col min="9" max="12" width="9.140625" style="13" customWidth="1"/>
    <col min="13" max="1025" width="9.140625" style="14" customWidth="1"/>
  </cols>
  <sheetData>
    <row r="1" spans="1:9" ht="15.75" customHeight="1">
      <c r="A1" s="348" t="s">
        <v>783</v>
      </c>
      <c r="B1" s="348"/>
      <c r="C1" s="348"/>
      <c r="D1" s="348"/>
      <c r="E1" s="15"/>
      <c r="G1" s="349" t="s">
        <v>784</v>
      </c>
      <c r="H1" s="349"/>
      <c r="I1" s="349"/>
    </row>
    <row r="2" spans="1:9" ht="15.75" customHeight="1">
      <c r="A2" s="335" t="s">
        <v>785</v>
      </c>
      <c r="B2" s="335"/>
      <c r="C2" s="335"/>
      <c r="D2" s="16" t="s">
        <v>786</v>
      </c>
      <c r="E2" s="17" t="s">
        <v>6</v>
      </c>
      <c r="G2" s="350" t="s">
        <v>787</v>
      </c>
      <c r="H2" s="350"/>
      <c r="I2" s="350"/>
    </row>
    <row r="3" spans="1:9" ht="15.75" customHeight="1">
      <c r="A3" s="335" t="s">
        <v>788</v>
      </c>
      <c r="B3" s="335"/>
      <c r="C3" s="335"/>
      <c r="D3" s="16" t="s">
        <v>786</v>
      </c>
      <c r="E3" s="17" t="s">
        <v>156</v>
      </c>
      <c r="G3" s="351" t="s">
        <v>789</v>
      </c>
      <c r="H3" s="351"/>
      <c r="I3" s="351"/>
    </row>
    <row r="4" spans="1:9" ht="37.5" customHeight="1">
      <c r="A4" s="352" t="s">
        <v>790</v>
      </c>
      <c r="B4" s="352"/>
      <c r="C4" s="352"/>
      <c r="D4" s="18" t="s">
        <v>791</v>
      </c>
      <c r="E4" s="19" t="s">
        <v>1564</v>
      </c>
      <c r="F4" s="20" t="s">
        <v>792</v>
      </c>
      <c r="G4" s="353" t="s">
        <v>793</v>
      </c>
      <c r="H4" s="353"/>
      <c r="I4" s="353"/>
    </row>
    <row r="5" spans="1:9" ht="12.75" customHeight="1">
      <c r="A5" s="352"/>
      <c r="B5" s="352"/>
      <c r="C5" s="352"/>
      <c r="D5" s="18" t="s">
        <v>794</v>
      </c>
      <c r="E5" s="21" t="s">
        <v>1565</v>
      </c>
      <c r="F5" s="22" t="s">
        <v>795</v>
      </c>
    </row>
    <row r="6" spans="1:9" ht="15.75" customHeight="1">
      <c r="A6" s="335" t="s">
        <v>796</v>
      </c>
      <c r="B6" s="335"/>
      <c r="C6" s="335"/>
      <c r="D6" s="18" t="s">
        <v>797</v>
      </c>
      <c r="E6" s="23">
        <f ca="1">IFERROR(VLOOKUP(E3,INDIRECT(CONCATENATE(E2,"2")),3),"")</f>
        <v>8</v>
      </c>
    </row>
    <row r="7" spans="1:9" ht="15.75" customHeight="1">
      <c r="A7" s="335" t="s">
        <v>798</v>
      </c>
      <c r="B7" s="335"/>
      <c r="C7" s="335"/>
      <c r="D7" s="16" t="s">
        <v>786</v>
      </c>
      <c r="E7" s="17" t="s">
        <v>952</v>
      </c>
    </row>
    <row r="8" spans="1:9" ht="15.75" customHeight="1">
      <c r="A8" s="335" t="s">
        <v>799</v>
      </c>
      <c r="B8" s="335"/>
      <c r="C8" s="335"/>
      <c r="D8" s="16" t="s">
        <v>786</v>
      </c>
      <c r="E8" s="17" t="s">
        <v>959</v>
      </c>
    </row>
    <row r="9" spans="1:9" ht="15.75" customHeight="1">
      <c r="A9" s="335" t="s">
        <v>800</v>
      </c>
      <c r="B9" s="335"/>
      <c r="C9" s="335"/>
      <c r="D9" s="18" t="s">
        <v>801</v>
      </c>
      <c r="E9" s="24" t="s">
        <v>1568</v>
      </c>
    </row>
    <row r="10" spans="1:9" ht="15.75" customHeight="1">
      <c r="A10" s="335" t="s">
        <v>802</v>
      </c>
      <c r="B10" s="335"/>
      <c r="C10" s="335"/>
      <c r="D10" s="18" t="s">
        <v>801</v>
      </c>
      <c r="E10" s="24" t="s">
        <v>1567</v>
      </c>
    </row>
    <row r="11" spans="1:9" ht="15.75" customHeight="1">
      <c r="A11" s="335" t="s">
        <v>803</v>
      </c>
      <c r="B11" s="335"/>
      <c r="C11" s="335"/>
      <c r="D11" s="18" t="s">
        <v>801</v>
      </c>
      <c r="E11" s="24" t="s">
        <v>1566</v>
      </c>
    </row>
    <row r="12" spans="1:9" ht="17.25" customHeight="1">
      <c r="A12" s="335" t="s">
        <v>804</v>
      </c>
      <c r="B12" s="335"/>
      <c r="C12" s="335"/>
      <c r="D12" s="18" t="s">
        <v>801</v>
      </c>
      <c r="E12" s="24" t="s">
        <v>1569</v>
      </c>
    </row>
    <row r="13" spans="1:9" ht="15.75" customHeight="1">
      <c r="A13" s="335" t="s">
        <v>805</v>
      </c>
      <c r="B13" s="335"/>
      <c r="C13" s="335"/>
      <c r="D13" s="18" t="s">
        <v>801</v>
      </c>
      <c r="E13" s="24" t="s">
        <v>1570</v>
      </c>
    </row>
    <row r="14" spans="1:9" ht="15.75" customHeight="1">
      <c r="A14" s="335" t="s">
        <v>806</v>
      </c>
      <c r="B14" s="335"/>
      <c r="C14" s="335"/>
      <c r="D14" s="18" t="s">
        <v>801</v>
      </c>
      <c r="E14" s="24" t="s">
        <v>1571</v>
      </c>
      <c r="F14" s="22" t="s">
        <v>807</v>
      </c>
    </row>
    <row r="15" spans="1:9" ht="15.75" customHeight="1">
      <c r="A15" s="347" t="s">
        <v>808</v>
      </c>
      <c r="B15" s="347"/>
      <c r="C15" s="347"/>
      <c r="D15" s="25"/>
      <c r="E15" s="26"/>
      <c r="G15" s="14"/>
    </row>
    <row r="16" spans="1:9" ht="15.75" customHeight="1">
      <c r="A16" s="343" t="s">
        <v>809</v>
      </c>
      <c r="B16" s="343"/>
      <c r="C16" s="343"/>
      <c r="D16" s="16" t="s">
        <v>810</v>
      </c>
      <c r="E16" s="26">
        <v>51</v>
      </c>
      <c r="F16" s="22" t="s">
        <v>811</v>
      </c>
    </row>
    <row r="17" spans="1:12" ht="15.75" customHeight="1">
      <c r="A17" s="335" t="s">
        <v>812</v>
      </c>
      <c r="B17" s="335"/>
      <c r="C17" s="335"/>
      <c r="D17" s="16" t="s">
        <v>810</v>
      </c>
      <c r="E17" s="26">
        <v>5</v>
      </c>
      <c r="F17" s="22" t="s">
        <v>811</v>
      </c>
    </row>
    <row r="18" spans="1:12" ht="15.75" customHeight="1">
      <c r="A18" s="335" t="s">
        <v>813</v>
      </c>
      <c r="B18" s="335"/>
      <c r="C18" s="335"/>
      <c r="D18" s="16" t="s">
        <v>810</v>
      </c>
      <c r="E18" s="26">
        <v>6</v>
      </c>
      <c r="F18" s="22" t="s">
        <v>811</v>
      </c>
    </row>
    <row r="19" spans="1:12" s="14" customFormat="1" ht="15.75" customHeight="1">
      <c r="A19" s="335" t="s">
        <v>814</v>
      </c>
      <c r="B19" s="335"/>
      <c r="C19" s="335"/>
      <c r="D19" s="16" t="s">
        <v>810</v>
      </c>
      <c r="E19" s="26">
        <v>5</v>
      </c>
      <c r="F19" s="22" t="s">
        <v>811</v>
      </c>
      <c r="G19" s="13"/>
      <c r="H19" s="13"/>
    </row>
    <row r="20" spans="1:12" s="14" customFormat="1" ht="15.75" customHeight="1">
      <c r="A20" s="335" t="s">
        <v>815</v>
      </c>
      <c r="B20" s="335"/>
      <c r="C20" s="335"/>
      <c r="D20" s="16" t="s">
        <v>810</v>
      </c>
      <c r="E20" s="26">
        <v>5</v>
      </c>
      <c r="F20" s="22" t="s">
        <v>811</v>
      </c>
      <c r="G20" s="13"/>
      <c r="H20" s="13"/>
    </row>
    <row r="21" spans="1:12" s="14" customFormat="1" ht="15.75" customHeight="1">
      <c r="A21" s="335" t="s">
        <v>816</v>
      </c>
      <c r="B21" s="335"/>
      <c r="C21" s="335"/>
      <c r="D21" s="16" t="s">
        <v>810</v>
      </c>
      <c r="E21" s="26">
        <v>6</v>
      </c>
      <c r="F21" s="22" t="s">
        <v>811</v>
      </c>
      <c r="G21" s="13"/>
      <c r="H21" s="13"/>
    </row>
    <row r="22" spans="1:12" s="14" customFormat="1" ht="15.75" customHeight="1">
      <c r="A22" s="335" t="s">
        <v>817</v>
      </c>
      <c r="B22" s="335"/>
      <c r="C22" s="335"/>
      <c r="D22" s="16" t="s">
        <v>810</v>
      </c>
      <c r="E22" s="26">
        <v>6</v>
      </c>
      <c r="F22" s="22" t="s">
        <v>811</v>
      </c>
      <c r="G22" s="13"/>
      <c r="H22" s="13"/>
    </row>
    <row r="23" spans="1:12" s="14" customFormat="1" ht="15.75" customHeight="1">
      <c r="A23" s="335" t="s">
        <v>818</v>
      </c>
      <c r="B23" s="335"/>
      <c r="C23" s="335"/>
      <c r="D23" s="16" t="s">
        <v>810</v>
      </c>
      <c r="E23" s="26">
        <v>6</v>
      </c>
      <c r="F23" s="22" t="s">
        <v>811</v>
      </c>
      <c r="G23" s="13"/>
      <c r="H23" s="13"/>
    </row>
    <row r="24" spans="1:12" s="14" customFormat="1" ht="15.75" customHeight="1">
      <c r="A24" s="335" t="s">
        <v>819</v>
      </c>
      <c r="B24" s="335"/>
      <c r="C24" s="335"/>
      <c r="D24" s="16" t="s">
        <v>810</v>
      </c>
      <c r="E24" s="26">
        <v>5</v>
      </c>
      <c r="F24" s="22" t="s">
        <v>811</v>
      </c>
      <c r="G24" s="13"/>
      <c r="H24" s="13"/>
    </row>
    <row r="25" spans="1:12" s="14" customFormat="1" ht="15.75" customHeight="1">
      <c r="A25" s="335" t="s">
        <v>820</v>
      </c>
      <c r="B25" s="335"/>
      <c r="C25" s="335"/>
      <c r="D25" s="16" t="s">
        <v>810</v>
      </c>
      <c r="E25" s="26">
        <v>4</v>
      </c>
      <c r="F25" s="22" t="s">
        <v>811</v>
      </c>
      <c r="G25" s="13"/>
      <c r="H25" s="13"/>
    </row>
    <row r="26" spans="1:12" s="14" customFormat="1" ht="15.75" customHeight="1">
      <c r="A26" s="335" t="s">
        <v>821</v>
      </c>
      <c r="B26" s="335"/>
      <c r="C26" s="335"/>
      <c r="D26" s="16" t="s">
        <v>810</v>
      </c>
      <c r="E26" s="26">
        <v>2</v>
      </c>
      <c r="F26" s="22" t="s">
        <v>811</v>
      </c>
      <c r="G26" s="13"/>
      <c r="H26" s="13"/>
    </row>
    <row r="27" spans="1:12" s="14" customFormat="1" ht="15.75" customHeight="1">
      <c r="A27" s="335" t="s">
        <v>822</v>
      </c>
      <c r="B27" s="335"/>
      <c r="C27" s="335"/>
      <c r="D27" s="16" t="s">
        <v>810</v>
      </c>
      <c r="E27" s="26">
        <v>1</v>
      </c>
      <c r="F27" s="22" t="s">
        <v>811</v>
      </c>
      <c r="G27" s="13"/>
      <c r="H27" s="13"/>
    </row>
    <row r="28" spans="1:12" s="14" customFormat="1" ht="15.75" customHeight="1">
      <c r="A28" s="343" t="s">
        <v>823</v>
      </c>
      <c r="B28" s="343"/>
      <c r="C28" s="343"/>
      <c r="D28" s="16" t="s">
        <v>824</v>
      </c>
      <c r="E28" s="26">
        <v>1251</v>
      </c>
      <c r="F28" s="22" t="s">
        <v>811</v>
      </c>
      <c r="G28" s="13"/>
      <c r="H28" s="13"/>
    </row>
    <row r="29" spans="1:12" s="14" customFormat="1" ht="15.75" customHeight="1">
      <c r="A29" s="335" t="s">
        <v>825</v>
      </c>
      <c r="B29" s="335"/>
      <c r="C29" s="335"/>
      <c r="D29" s="16" t="s">
        <v>824</v>
      </c>
      <c r="E29" s="26">
        <v>43</v>
      </c>
      <c r="F29" s="22" t="s">
        <v>811</v>
      </c>
      <c r="G29" s="13"/>
      <c r="H29" s="13"/>
    </row>
    <row r="30" spans="1:12" s="14" customFormat="1" ht="15.75" customHeight="1">
      <c r="A30" s="335" t="s">
        <v>826</v>
      </c>
      <c r="B30" s="335"/>
      <c r="C30" s="335"/>
      <c r="D30" s="16" t="s">
        <v>824</v>
      </c>
      <c r="E30" s="26">
        <v>22</v>
      </c>
      <c r="F30" s="22" t="s">
        <v>811</v>
      </c>
      <c r="G30" s="13"/>
      <c r="H30" s="13"/>
    </row>
    <row r="31" spans="1:12" ht="15.75" customHeight="1">
      <c r="A31" s="343" t="s">
        <v>827</v>
      </c>
      <c r="B31" s="343"/>
      <c r="C31" s="343"/>
      <c r="D31" s="16" t="s">
        <v>824</v>
      </c>
      <c r="E31" s="26">
        <v>145</v>
      </c>
      <c r="F31" s="22" t="s">
        <v>811</v>
      </c>
      <c r="I31" s="14"/>
      <c r="J31" s="14"/>
      <c r="K31" s="27">
        <f>(E31+E34+E37+E40)-'Форма ОУ ФГОС НОО'!B28</f>
        <v>0</v>
      </c>
      <c r="L31" s="14" t="s">
        <v>828</v>
      </c>
    </row>
    <row r="32" spans="1:12" ht="15.75" customHeight="1">
      <c r="A32" s="335" t="s">
        <v>825</v>
      </c>
      <c r="B32" s="335"/>
      <c r="C32" s="335"/>
      <c r="D32" s="16" t="s">
        <v>824</v>
      </c>
      <c r="E32" s="26"/>
      <c r="F32" s="22" t="s">
        <v>811</v>
      </c>
      <c r="I32" s="14"/>
      <c r="J32" s="14"/>
      <c r="K32" s="27">
        <f>(E32+E35+E38+E41)-'Форма ОУ ФГОС НОО'!C28</f>
        <v>0</v>
      </c>
      <c r="L32" s="14" t="s">
        <v>829</v>
      </c>
    </row>
    <row r="33" spans="1:12" ht="15.75" customHeight="1">
      <c r="A33" s="335" t="s">
        <v>826</v>
      </c>
      <c r="B33" s="335"/>
      <c r="C33" s="335"/>
      <c r="D33" s="16" t="s">
        <v>824</v>
      </c>
      <c r="E33" s="26">
        <v>1</v>
      </c>
      <c r="F33" s="22" t="s">
        <v>811</v>
      </c>
      <c r="I33" s="14"/>
      <c r="J33" s="14"/>
      <c r="K33" s="27">
        <f>(E33+E36+E39+E42)-'Форма ОУ ФГОС НОО'!D28</f>
        <v>0</v>
      </c>
      <c r="L33" s="14" t="s">
        <v>830</v>
      </c>
    </row>
    <row r="34" spans="1:12" s="14" customFormat="1" ht="15.75" customHeight="1">
      <c r="A34" s="343" t="s">
        <v>831</v>
      </c>
      <c r="B34" s="343"/>
      <c r="C34" s="343"/>
      <c r="D34" s="16" t="s">
        <v>824</v>
      </c>
      <c r="E34" s="26">
        <v>162</v>
      </c>
      <c r="F34" s="22" t="s">
        <v>811</v>
      </c>
      <c r="G34" s="13"/>
      <c r="H34" s="13"/>
    </row>
    <row r="35" spans="1:12" s="14" customFormat="1" ht="15.75" customHeight="1">
      <c r="A35" s="335" t="s">
        <v>825</v>
      </c>
      <c r="B35" s="335"/>
      <c r="C35" s="335"/>
      <c r="D35" s="16" t="s">
        <v>824</v>
      </c>
      <c r="E35" s="26"/>
      <c r="F35" s="22" t="s">
        <v>811</v>
      </c>
      <c r="G35" s="13"/>
      <c r="H35" s="13"/>
    </row>
    <row r="36" spans="1:12" s="14" customFormat="1" ht="15.75" customHeight="1">
      <c r="A36" s="335" t="s">
        <v>826</v>
      </c>
      <c r="B36" s="335"/>
      <c r="C36" s="335"/>
      <c r="D36" s="16" t="s">
        <v>824</v>
      </c>
      <c r="E36" s="26">
        <v>2</v>
      </c>
      <c r="F36" s="22" t="s">
        <v>811</v>
      </c>
      <c r="G36" s="13"/>
      <c r="H36" s="13"/>
    </row>
    <row r="37" spans="1:12" s="14" customFormat="1" ht="15.75" customHeight="1">
      <c r="A37" s="343" t="s">
        <v>832</v>
      </c>
      <c r="B37" s="343"/>
      <c r="C37" s="343"/>
      <c r="D37" s="16" t="s">
        <v>824</v>
      </c>
      <c r="E37" s="26">
        <v>152</v>
      </c>
      <c r="F37" s="22" t="s">
        <v>811</v>
      </c>
      <c r="G37" s="13"/>
      <c r="H37" s="13"/>
    </row>
    <row r="38" spans="1:12" s="14" customFormat="1" ht="15.75" customHeight="1">
      <c r="A38" s="335" t="s">
        <v>825</v>
      </c>
      <c r="B38" s="335"/>
      <c r="C38" s="335"/>
      <c r="D38" s="16" t="s">
        <v>824</v>
      </c>
      <c r="E38" s="26"/>
      <c r="F38" s="22" t="s">
        <v>811</v>
      </c>
      <c r="G38" s="13"/>
      <c r="H38" s="13"/>
    </row>
    <row r="39" spans="1:12" s="14" customFormat="1" ht="15.75" customHeight="1">
      <c r="A39" s="335" t="s">
        <v>826</v>
      </c>
      <c r="B39" s="335"/>
      <c r="C39" s="335"/>
      <c r="D39" s="16" t="s">
        <v>824</v>
      </c>
      <c r="E39" s="26">
        <v>4</v>
      </c>
      <c r="F39" s="22" t="s">
        <v>811</v>
      </c>
      <c r="G39" s="13"/>
      <c r="H39" s="13"/>
    </row>
    <row r="40" spans="1:12" s="14" customFormat="1" ht="15.75" customHeight="1">
      <c r="A40" s="343" t="s">
        <v>833</v>
      </c>
      <c r="B40" s="343"/>
      <c r="C40" s="343"/>
      <c r="D40" s="16" t="s">
        <v>824</v>
      </c>
      <c r="E40" s="26">
        <v>129</v>
      </c>
      <c r="F40" s="22" t="s">
        <v>811</v>
      </c>
      <c r="G40" s="13"/>
      <c r="H40" s="13"/>
    </row>
    <row r="41" spans="1:12" s="14" customFormat="1" ht="15.75" customHeight="1">
      <c r="A41" s="335" t="s">
        <v>825</v>
      </c>
      <c r="B41" s="335"/>
      <c r="C41" s="335"/>
      <c r="D41" s="16" t="s">
        <v>824</v>
      </c>
      <c r="E41" s="26"/>
      <c r="F41" s="22" t="s">
        <v>811</v>
      </c>
      <c r="G41" s="13"/>
      <c r="H41" s="13"/>
    </row>
    <row r="42" spans="1:12" s="14" customFormat="1" ht="15.75" customHeight="1">
      <c r="A42" s="335" t="s">
        <v>826</v>
      </c>
      <c r="B42" s="335"/>
      <c r="C42" s="335"/>
      <c r="D42" s="16" t="s">
        <v>824</v>
      </c>
      <c r="E42" s="26">
        <v>2</v>
      </c>
      <c r="F42" s="22" t="s">
        <v>811</v>
      </c>
      <c r="G42" s="13"/>
      <c r="H42" s="13"/>
    </row>
    <row r="43" spans="1:12" s="14" customFormat="1" ht="15.75" customHeight="1">
      <c r="A43" s="343" t="s">
        <v>834</v>
      </c>
      <c r="B43" s="343"/>
      <c r="C43" s="343"/>
      <c r="D43" s="16" t="s">
        <v>824</v>
      </c>
      <c r="E43" s="26">
        <v>150</v>
      </c>
      <c r="F43" s="22" t="s">
        <v>811</v>
      </c>
      <c r="G43" s="13"/>
      <c r="H43" s="13"/>
    </row>
    <row r="44" spans="1:12" s="14" customFormat="1" ht="15.75" customHeight="1">
      <c r="A44" s="335" t="s">
        <v>825</v>
      </c>
      <c r="B44" s="335"/>
      <c r="C44" s="335"/>
      <c r="D44" s="16" t="s">
        <v>824</v>
      </c>
      <c r="E44" s="26">
        <v>10</v>
      </c>
      <c r="F44" s="22" t="s">
        <v>811</v>
      </c>
      <c r="G44" s="13"/>
      <c r="H44" s="13"/>
    </row>
    <row r="45" spans="1:12" s="14" customFormat="1" ht="15.75" customHeight="1">
      <c r="A45" s="335" t="s">
        <v>826</v>
      </c>
      <c r="B45" s="335"/>
      <c r="C45" s="335"/>
      <c r="D45" s="16" t="s">
        <v>824</v>
      </c>
      <c r="E45" s="26">
        <v>3</v>
      </c>
      <c r="F45" s="22" t="s">
        <v>811</v>
      </c>
      <c r="G45" s="13"/>
      <c r="H45" s="13"/>
    </row>
    <row r="46" spans="1:12" s="14" customFormat="1" ht="15.75" customHeight="1">
      <c r="A46" s="343" t="s">
        <v>835</v>
      </c>
      <c r="B46" s="343"/>
      <c r="C46" s="343"/>
      <c r="D46" s="16" t="s">
        <v>824</v>
      </c>
      <c r="E46" s="26">
        <v>129</v>
      </c>
      <c r="F46" s="22" t="s">
        <v>811</v>
      </c>
      <c r="G46" s="13"/>
      <c r="H46" s="13"/>
    </row>
    <row r="47" spans="1:12" s="14" customFormat="1" ht="15.75" customHeight="1">
      <c r="A47" s="335" t="s">
        <v>825</v>
      </c>
      <c r="B47" s="335"/>
      <c r="C47" s="335"/>
      <c r="D47" s="16" t="s">
        <v>824</v>
      </c>
      <c r="E47" s="26">
        <v>14</v>
      </c>
      <c r="F47" s="22" t="s">
        <v>811</v>
      </c>
      <c r="G47" s="13"/>
      <c r="H47" s="13"/>
    </row>
    <row r="48" spans="1:12" s="14" customFormat="1" ht="15.75" customHeight="1">
      <c r="A48" s="335" t="s">
        <v>826</v>
      </c>
      <c r="B48" s="335"/>
      <c r="C48" s="335"/>
      <c r="D48" s="16" t="s">
        <v>824</v>
      </c>
      <c r="E48" s="26">
        <v>1</v>
      </c>
      <c r="F48" s="22" t="s">
        <v>811</v>
      </c>
      <c r="G48" s="13"/>
      <c r="H48" s="13"/>
    </row>
    <row r="49" spans="1:8" s="14" customFormat="1" ht="15.75" customHeight="1">
      <c r="A49" s="343" t="s">
        <v>836</v>
      </c>
      <c r="B49" s="343"/>
      <c r="C49" s="343"/>
      <c r="D49" s="16" t="s">
        <v>824</v>
      </c>
      <c r="E49" s="26">
        <v>141</v>
      </c>
      <c r="F49" s="22" t="s">
        <v>811</v>
      </c>
      <c r="G49" s="13"/>
      <c r="H49" s="13"/>
    </row>
    <row r="50" spans="1:8" s="14" customFormat="1" ht="15.75" customHeight="1">
      <c r="A50" s="335" t="s">
        <v>825</v>
      </c>
      <c r="B50" s="335"/>
      <c r="C50" s="335"/>
      <c r="D50" s="16" t="s">
        <v>824</v>
      </c>
      <c r="E50" s="26">
        <v>9</v>
      </c>
      <c r="F50" s="22" t="s">
        <v>811</v>
      </c>
      <c r="G50" s="13"/>
      <c r="H50" s="13"/>
    </row>
    <row r="51" spans="1:8" s="14" customFormat="1" ht="15.75" customHeight="1">
      <c r="A51" s="335" t="s">
        <v>826</v>
      </c>
      <c r="B51" s="335"/>
      <c r="C51" s="335"/>
      <c r="D51" s="16" t="s">
        <v>824</v>
      </c>
      <c r="E51" s="26">
        <v>3</v>
      </c>
      <c r="F51" s="22" t="s">
        <v>811</v>
      </c>
      <c r="G51" s="13"/>
      <c r="H51" s="13"/>
    </row>
    <row r="52" spans="1:8" s="14" customFormat="1" ht="15.75" customHeight="1">
      <c r="A52" s="343" t="s">
        <v>837</v>
      </c>
      <c r="B52" s="343"/>
      <c r="C52" s="343"/>
      <c r="D52" s="16" t="s">
        <v>824</v>
      </c>
      <c r="E52" s="26">
        <v>94</v>
      </c>
      <c r="F52" s="22" t="s">
        <v>811</v>
      </c>
      <c r="G52" s="13"/>
      <c r="H52" s="13"/>
    </row>
    <row r="53" spans="1:8" s="14" customFormat="1" ht="15.75" customHeight="1">
      <c r="A53" s="335" t="s">
        <v>825</v>
      </c>
      <c r="B53" s="335"/>
      <c r="C53" s="335"/>
      <c r="D53" s="16" t="s">
        <v>824</v>
      </c>
      <c r="E53" s="26">
        <v>10</v>
      </c>
      <c r="F53" s="22" t="s">
        <v>811</v>
      </c>
      <c r="G53" s="13"/>
      <c r="H53" s="13"/>
    </row>
    <row r="54" spans="1:8" s="14" customFormat="1" ht="15.75" customHeight="1">
      <c r="A54" s="335" t="s">
        <v>826</v>
      </c>
      <c r="B54" s="335"/>
      <c r="C54" s="335"/>
      <c r="D54" s="16" t="s">
        <v>824</v>
      </c>
      <c r="E54" s="26">
        <v>3</v>
      </c>
      <c r="F54" s="22" t="s">
        <v>811</v>
      </c>
      <c r="G54" s="13"/>
      <c r="H54" s="13"/>
    </row>
    <row r="55" spans="1:8" s="14" customFormat="1" ht="15.75" customHeight="1">
      <c r="A55" s="343" t="s">
        <v>838</v>
      </c>
      <c r="B55" s="343"/>
      <c r="C55" s="343"/>
      <c r="D55" s="16" t="s">
        <v>824</v>
      </c>
      <c r="E55" s="26">
        <v>92</v>
      </c>
      <c r="F55" s="22" t="s">
        <v>811</v>
      </c>
      <c r="G55" s="13"/>
      <c r="H55" s="13"/>
    </row>
    <row r="56" spans="1:8" s="14" customFormat="1" ht="15.75" customHeight="1">
      <c r="A56" s="335" t="s">
        <v>825</v>
      </c>
      <c r="B56" s="335"/>
      <c r="C56" s="335"/>
      <c r="D56" s="16" t="s">
        <v>824</v>
      </c>
      <c r="E56" s="26"/>
      <c r="F56" s="22" t="s">
        <v>811</v>
      </c>
      <c r="G56" s="13"/>
      <c r="H56" s="13"/>
    </row>
    <row r="57" spans="1:8" s="14" customFormat="1" ht="15.75" customHeight="1">
      <c r="A57" s="335" t="s">
        <v>826</v>
      </c>
      <c r="B57" s="335"/>
      <c r="C57" s="335"/>
      <c r="D57" s="16" t="s">
        <v>824</v>
      </c>
      <c r="E57" s="26">
        <v>2</v>
      </c>
      <c r="F57" s="22" t="s">
        <v>811</v>
      </c>
      <c r="G57" s="13"/>
      <c r="H57" s="13"/>
    </row>
    <row r="58" spans="1:8" s="14" customFormat="1" ht="15.75" customHeight="1">
      <c r="A58" s="343" t="s">
        <v>839</v>
      </c>
      <c r="B58" s="343"/>
      <c r="C58" s="343"/>
      <c r="D58" s="16" t="s">
        <v>824</v>
      </c>
      <c r="E58" s="26">
        <v>37</v>
      </c>
      <c r="F58" s="22" t="s">
        <v>811</v>
      </c>
      <c r="G58" s="13"/>
      <c r="H58" s="13"/>
    </row>
    <row r="59" spans="1:8" s="14" customFormat="1" ht="15.75" customHeight="1">
      <c r="A59" s="335" t="s">
        <v>825</v>
      </c>
      <c r="B59" s="335"/>
      <c r="C59" s="335"/>
      <c r="D59" s="16" t="s">
        <v>824</v>
      </c>
      <c r="E59" s="26"/>
      <c r="F59" s="22" t="s">
        <v>811</v>
      </c>
      <c r="G59" s="13"/>
      <c r="H59" s="13"/>
    </row>
    <row r="60" spans="1:8" s="14" customFormat="1" ht="15.75" customHeight="1">
      <c r="A60" s="335" t="s">
        <v>826</v>
      </c>
      <c r="B60" s="335"/>
      <c r="C60" s="335"/>
      <c r="D60" s="16" t="s">
        <v>824</v>
      </c>
      <c r="E60" s="26">
        <v>1</v>
      </c>
      <c r="F60" s="22" t="s">
        <v>811</v>
      </c>
      <c r="G60" s="13"/>
      <c r="H60" s="13"/>
    </row>
    <row r="61" spans="1:8" s="14" customFormat="1" ht="15.75" customHeight="1">
      <c r="A61" s="343" t="s">
        <v>840</v>
      </c>
      <c r="B61" s="343"/>
      <c r="C61" s="343"/>
      <c r="D61" s="16" t="s">
        <v>824</v>
      </c>
      <c r="E61" s="26">
        <v>20</v>
      </c>
      <c r="F61" s="22" t="s">
        <v>811</v>
      </c>
      <c r="G61" s="13"/>
      <c r="H61" s="13"/>
    </row>
    <row r="62" spans="1:8" s="14" customFormat="1" ht="15.75" customHeight="1">
      <c r="A62" s="335" t="s">
        <v>825</v>
      </c>
      <c r="B62" s="335"/>
      <c r="C62" s="335"/>
      <c r="D62" s="16" t="s">
        <v>824</v>
      </c>
      <c r="E62" s="26">
        <v>0</v>
      </c>
      <c r="F62" s="22" t="s">
        <v>811</v>
      </c>
      <c r="G62" s="13"/>
      <c r="H62" s="13"/>
    </row>
    <row r="63" spans="1:8" s="14" customFormat="1" ht="15.75" customHeight="1">
      <c r="A63" s="335" t="s">
        <v>826</v>
      </c>
      <c r="B63" s="335"/>
      <c r="C63" s="335"/>
      <c r="D63" s="16" t="s">
        <v>824</v>
      </c>
      <c r="E63" s="26">
        <v>0</v>
      </c>
      <c r="F63" s="22" t="s">
        <v>811</v>
      </c>
      <c r="G63" s="13"/>
      <c r="H63" s="13"/>
    </row>
    <row r="64" spans="1:8" s="14" customFormat="1" ht="15.75" customHeight="1">
      <c r="A64" s="335" t="s">
        <v>841</v>
      </c>
      <c r="B64" s="335"/>
      <c r="C64" s="335"/>
      <c r="D64" s="16" t="s">
        <v>810</v>
      </c>
      <c r="E64" s="26">
        <v>5</v>
      </c>
      <c r="F64" s="22" t="s">
        <v>811</v>
      </c>
      <c r="G64" s="13"/>
      <c r="H64" s="13"/>
    </row>
    <row r="65" spans="1:11" s="14" customFormat="1" ht="15.75" customHeight="1">
      <c r="A65" s="335" t="s">
        <v>842</v>
      </c>
      <c r="B65" s="335"/>
      <c r="C65" s="335"/>
      <c r="D65" s="16" t="s">
        <v>810</v>
      </c>
      <c r="E65" s="26">
        <v>5</v>
      </c>
      <c r="F65" s="22" t="s">
        <v>811</v>
      </c>
      <c r="G65" s="13"/>
      <c r="H65" s="13"/>
    </row>
    <row r="66" spans="1:11" s="14" customFormat="1" ht="15.75" customHeight="1">
      <c r="A66" s="346" t="s">
        <v>843</v>
      </c>
      <c r="B66" s="346"/>
      <c r="C66" s="346"/>
      <c r="D66" s="28"/>
      <c r="E66" s="26">
        <v>0</v>
      </c>
      <c r="F66" s="22" t="s">
        <v>811</v>
      </c>
      <c r="H66" s="13"/>
    </row>
    <row r="67" spans="1:11" s="14" customFormat="1" ht="15.75" customHeight="1">
      <c r="A67" s="343" t="s">
        <v>844</v>
      </c>
      <c r="B67" s="343"/>
      <c r="C67" s="343"/>
      <c r="D67" s="16" t="s">
        <v>824</v>
      </c>
      <c r="E67" s="26">
        <v>57</v>
      </c>
      <c r="F67" s="22" t="s">
        <v>811</v>
      </c>
      <c r="G67" s="13"/>
      <c r="H67" s="13"/>
      <c r="J67" s="12"/>
    </row>
    <row r="68" spans="1:11" s="14" customFormat="1" ht="15.75" customHeight="1">
      <c r="A68" s="335" t="s">
        <v>845</v>
      </c>
      <c r="B68" s="335"/>
      <c r="C68" s="335"/>
      <c r="D68" s="16" t="s">
        <v>824</v>
      </c>
      <c r="E68" s="26">
        <v>1</v>
      </c>
      <c r="F68" s="22" t="s">
        <v>811</v>
      </c>
      <c r="G68" s="13"/>
      <c r="H68" s="13"/>
    </row>
    <row r="69" spans="1:11" s="14" customFormat="1" ht="15.75" customHeight="1">
      <c r="A69" s="345" t="s">
        <v>846</v>
      </c>
      <c r="B69" s="345"/>
      <c r="C69" s="345"/>
      <c r="D69" s="16" t="s">
        <v>824</v>
      </c>
      <c r="E69" s="26">
        <v>54</v>
      </c>
      <c r="F69" s="22" t="s">
        <v>811</v>
      </c>
      <c r="G69" s="13"/>
      <c r="H69" s="13"/>
      <c r="K69" s="29"/>
    </row>
    <row r="70" spans="1:11" s="14" customFormat="1" ht="15.75" customHeight="1">
      <c r="A70" s="345" t="s">
        <v>847</v>
      </c>
      <c r="B70" s="345"/>
      <c r="C70" s="345"/>
      <c r="D70" s="16" t="s">
        <v>824</v>
      </c>
      <c r="E70" s="26">
        <v>0</v>
      </c>
      <c r="F70" s="22" t="s">
        <v>811</v>
      </c>
      <c r="G70" s="13"/>
      <c r="H70" s="13"/>
      <c r="K70" s="27">
        <f>E$69-E70-E71-E72-E73-E74-E75-E76-E77-E78</f>
        <v>0</v>
      </c>
    </row>
    <row r="71" spans="1:11" s="14" customFormat="1" ht="30.75" customHeight="1">
      <c r="A71" s="340" t="s">
        <v>848</v>
      </c>
      <c r="B71" s="340"/>
      <c r="C71" s="340"/>
      <c r="D71" s="16" t="s">
        <v>824</v>
      </c>
      <c r="E71" s="26">
        <v>39</v>
      </c>
      <c r="F71" s="22" t="s">
        <v>811</v>
      </c>
      <c r="G71" s="13"/>
      <c r="H71" s="13"/>
    </row>
    <row r="72" spans="1:11" s="14" customFormat="1" ht="18" customHeight="1">
      <c r="A72" s="340" t="s">
        <v>849</v>
      </c>
      <c r="B72" s="340"/>
      <c r="C72" s="340"/>
      <c r="D72" s="16" t="s">
        <v>824</v>
      </c>
      <c r="E72" s="26">
        <v>4</v>
      </c>
      <c r="F72" s="22" t="s">
        <v>811</v>
      </c>
      <c r="G72" s="13"/>
      <c r="H72" s="13"/>
    </row>
    <row r="73" spans="1:11" s="14" customFormat="1" ht="16.5" customHeight="1">
      <c r="A73" s="340" t="s">
        <v>850</v>
      </c>
      <c r="B73" s="340"/>
      <c r="C73" s="340"/>
      <c r="D73" s="16" t="s">
        <v>824</v>
      </c>
      <c r="E73" s="26">
        <v>0</v>
      </c>
      <c r="F73" s="22" t="s">
        <v>811</v>
      </c>
      <c r="G73" s="13"/>
      <c r="H73" s="13"/>
    </row>
    <row r="74" spans="1:11" s="14" customFormat="1" ht="30.75" customHeight="1">
      <c r="A74" s="340" t="s">
        <v>851</v>
      </c>
      <c r="B74" s="340"/>
      <c r="C74" s="340"/>
      <c r="D74" s="16" t="s">
        <v>824</v>
      </c>
      <c r="E74" s="26">
        <v>5</v>
      </c>
      <c r="F74" s="22" t="s">
        <v>811</v>
      </c>
      <c r="G74" s="13"/>
      <c r="H74" s="13"/>
    </row>
    <row r="75" spans="1:11" s="14" customFormat="1" ht="34.5" customHeight="1">
      <c r="A75" s="340" t="s">
        <v>852</v>
      </c>
      <c r="B75" s="340"/>
      <c r="C75" s="340"/>
      <c r="D75" s="16" t="s">
        <v>824</v>
      </c>
      <c r="E75" s="26">
        <v>3</v>
      </c>
      <c r="F75" s="22" t="s">
        <v>811</v>
      </c>
      <c r="G75" s="13"/>
      <c r="H75" s="13"/>
    </row>
    <row r="76" spans="1:11" s="14" customFormat="1" ht="31.5" customHeight="1">
      <c r="A76" s="340" t="s">
        <v>853</v>
      </c>
      <c r="B76" s="340"/>
      <c r="C76" s="340"/>
      <c r="D76" s="16" t="s">
        <v>824</v>
      </c>
      <c r="E76" s="26">
        <v>3</v>
      </c>
      <c r="F76" s="22" t="s">
        <v>811</v>
      </c>
      <c r="G76" s="13"/>
      <c r="H76" s="13"/>
    </row>
    <row r="77" spans="1:11" s="14" customFormat="1" ht="30.75" customHeight="1">
      <c r="A77" s="340" t="s">
        <v>854</v>
      </c>
      <c r="B77" s="340"/>
      <c r="C77" s="340"/>
      <c r="D77" s="16" t="s">
        <v>824</v>
      </c>
      <c r="E77" s="26">
        <v>0</v>
      </c>
      <c r="F77" s="22" t="s">
        <v>811</v>
      </c>
      <c r="G77" s="13"/>
      <c r="H77" s="13"/>
    </row>
    <row r="78" spans="1:11" s="14" customFormat="1" ht="15.75" customHeight="1">
      <c r="A78" s="335" t="s">
        <v>855</v>
      </c>
      <c r="B78" s="335"/>
      <c r="C78" s="335"/>
      <c r="D78" s="16" t="s">
        <v>824</v>
      </c>
      <c r="E78" s="26">
        <v>0</v>
      </c>
      <c r="F78" s="22" t="s">
        <v>811</v>
      </c>
      <c r="G78" s="13"/>
      <c r="H78" s="13"/>
    </row>
    <row r="79" spans="1:11" s="14" customFormat="1" ht="15.75" customHeight="1">
      <c r="A79" s="335" t="s">
        <v>856</v>
      </c>
      <c r="B79" s="335"/>
      <c r="C79" s="335"/>
      <c r="D79" s="16" t="s">
        <v>824</v>
      </c>
      <c r="E79" s="26">
        <v>5</v>
      </c>
      <c r="F79" s="22" t="s">
        <v>811</v>
      </c>
      <c r="G79" s="13"/>
      <c r="H79" s="13"/>
      <c r="K79" s="27">
        <f>E$69-E79-E80-E81-E82-E83-E84-E85-E86-E87</f>
        <v>0</v>
      </c>
    </row>
    <row r="80" spans="1:11" s="14" customFormat="1" ht="15.75" customHeight="1">
      <c r="A80" s="335" t="s">
        <v>857</v>
      </c>
      <c r="B80" s="335"/>
      <c r="C80" s="335"/>
      <c r="D80" s="16" t="s">
        <v>824</v>
      </c>
      <c r="E80" s="26">
        <v>2</v>
      </c>
      <c r="F80" s="22" t="s">
        <v>811</v>
      </c>
      <c r="G80" s="13"/>
      <c r="H80" s="13"/>
    </row>
    <row r="81" spans="1:11" s="14" customFormat="1" ht="15.75" customHeight="1">
      <c r="A81" s="335" t="s">
        <v>858</v>
      </c>
      <c r="B81" s="335"/>
      <c r="C81" s="335"/>
      <c r="D81" s="16" t="s">
        <v>824</v>
      </c>
      <c r="E81" s="26">
        <v>4</v>
      </c>
      <c r="F81" s="22" t="s">
        <v>811</v>
      </c>
      <c r="G81" s="13"/>
      <c r="H81" s="13"/>
    </row>
    <row r="82" spans="1:11" s="14" customFormat="1" ht="15.75" customHeight="1">
      <c r="A82" s="335" t="s">
        <v>859</v>
      </c>
      <c r="B82" s="335"/>
      <c r="C82" s="335"/>
      <c r="D82" s="16" t="s">
        <v>824</v>
      </c>
      <c r="E82" s="26">
        <v>9</v>
      </c>
      <c r="F82" s="22" t="s">
        <v>811</v>
      </c>
      <c r="G82" s="13"/>
      <c r="H82" s="13"/>
    </row>
    <row r="83" spans="1:11" s="14" customFormat="1" ht="15.75" customHeight="1">
      <c r="A83" s="335" t="s">
        <v>860</v>
      </c>
      <c r="B83" s="335"/>
      <c r="C83" s="335"/>
      <c r="D83" s="16" t="s">
        <v>824</v>
      </c>
      <c r="E83" s="26">
        <v>3</v>
      </c>
      <c r="F83" s="22" t="s">
        <v>811</v>
      </c>
      <c r="G83" s="13"/>
      <c r="H83" s="13"/>
    </row>
    <row r="84" spans="1:11" s="14" customFormat="1" ht="15.75" customHeight="1">
      <c r="A84" s="335" t="s">
        <v>861</v>
      </c>
      <c r="B84" s="335"/>
      <c r="C84" s="335"/>
      <c r="D84" s="16" t="s">
        <v>824</v>
      </c>
      <c r="E84" s="26">
        <v>6</v>
      </c>
      <c r="F84" s="22" t="s">
        <v>811</v>
      </c>
      <c r="G84" s="13"/>
      <c r="H84" s="13"/>
    </row>
    <row r="85" spans="1:11" s="14" customFormat="1" ht="15.75" customHeight="1">
      <c r="A85" s="335" t="s">
        <v>862</v>
      </c>
      <c r="B85" s="335"/>
      <c r="C85" s="335"/>
      <c r="D85" s="16" t="s">
        <v>824</v>
      </c>
      <c r="E85" s="26">
        <v>7</v>
      </c>
      <c r="F85" s="22" t="s">
        <v>811</v>
      </c>
      <c r="G85" s="13"/>
      <c r="H85" s="13"/>
    </row>
    <row r="86" spans="1:11" s="14" customFormat="1" ht="15.75" customHeight="1">
      <c r="A86" s="335" t="s">
        <v>863</v>
      </c>
      <c r="B86" s="335"/>
      <c r="C86" s="335"/>
      <c r="D86" s="16" t="s">
        <v>824</v>
      </c>
      <c r="E86" s="26">
        <v>6</v>
      </c>
      <c r="F86" s="22" t="s">
        <v>811</v>
      </c>
      <c r="G86" s="13"/>
      <c r="H86" s="13"/>
    </row>
    <row r="87" spans="1:11" s="14" customFormat="1" ht="15.75" customHeight="1">
      <c r="A87" s="335" t="s">
        <v>864</v>
      </c>
      <c r="B87" s="335"/>
      <c r="C87" s="335"/>
      <c r="D87" s="16" t="s">
        <v>824</v>
      </c>
      <c r="E87" s="26">
        <v>12</v>
      </c>
      <c r="F87" s="22" t="s">
        <v>811</v>
      </c>
      <c r="G87" s="13"/>
      <c r="H87" s="13"/>
    </row>
    <row r="88" spans="1:11" s="14" customFormat="1" ht="15.75" customHeight="1">
      <c r="A88" s="335" t="s">
        <v>865</v>
      </c>
      <c r="B88" s="335"/>
      <c r="C88" s="335"/>
      <c r="D88" s="16" t="s">
        <v>824</v>
      </c>
      <c r="E88" s="26">
        <v>0</v>
      </c>
      <c r="F88" s="22" t="s">
        <v>811</v>
      </c>
      <c r="G88" s="13"/>
      <c r="H88" s="13"/>
      <c r="K88" s="27">
        <f>E$69-E88-E89-E90-E91-E92-E93-E94</f>
        <v>0</v>
      </c>
    </row>
    <row r="89" spans="1:11" s="14" customFormat="1" ht="15.75" customHeight="1">
      <c r="A89" s="335" t="s">
        <v>861</v>
      </c>
      <c r="B89" s="335"/>
      <c r="C89" s="335"/>
      <c r="D89" s="16" t="s">
        <v>824</v>
      </c>
      <c r="E89" s="26">
        <v>4</v>
      </c>
      <c r="F89" s="22" t="s">
        <v>811</v>
      </c>
      <c r="G89" s="13"/>
      <c r="H89" s="13"/>
    </row>
    <row r="90" spans="1:11" s="14" customFormat="1" ht="15.75" customHeight="1">
      <c r="A90" s="335" t="s">
        <v>866</v>
      </c>
      <c r="B90" s="335"/>
      <c r="C90" s="335"/>
      <c r="D90" s="16" t="s">
        <v>824</v>
      </c>
      <c r="E90" s="26">
        <v>7</v>
      </c>
      <c r="F90" s="22" t="s">
        <v>811</v>
      </c>
      <c r="G90" s="13"/>
      <c r="H90" s="13"/>
    </row>
    <row r="91" spans="1:11" s="14" customFormat="1" ht="15.75" customHeight="1">
      <c r="A91" s="335" t="s">
        <v>867</v>
      </c>
      <c r="B91" s="335"/>
      <c r="C91" s="335"/>
      <c r="D91" s="16" t="s">
        <v>824</v>
      </c>
      <c r="E91" s="26">
        <v>14</v>
      </c>
      <c r="F91" s="22" t="s">
        <v>811</v>
      </c>
      <c r="G91" s="13"/>
      <c r="H91" s="13"/>
    </row>
    <row r="92" spans="1:11" s="14" customFormat="1" ht="15.75" customHeight="1">
      <c r="A92" s="335" t="s">
        <v>868</v>
      </c>
      <c r="B92" s="335"/>
      <c r="C92" s="335"/>
      <c r="D92" s="16" t="s">
        <v>824</v>
      </c>
      <c r="E92" s="26">
        <v>14</v>
      </c>
      <c r="F92" s="22" t="s">
        <v>811</v>
      </c>
      <c r="G92" s="13"/>
      <c r="H92" s="13"/>
    </row>
    <row r="93" spans="1:11" s="14" customFormat="1" ht="15.75" customHeight="1">
      <c r="A93" s="335" t="s">
        <v>869</v>
      </c>
      <c r="B93" s="335"/>
      <c r="C93" s="335"/>
      <c r="D93" s="16" t="s">
        <v>824</v>
      </c>
      <c r="E93" s="26">
        <v>9</v>
      </c>
      <c r="F93" s="22" t="s">
        <v>811</v>
      </c>
      <c r="G93" s="13"/>
      <c r="H93" s="13"/>
    </row>
    <row r="94" spans="1:11" s="14" customFormat="1" ht="15.75" customHeight="1">
      <c r="A94" s="335" t="s">
        <v>870</v>
      </c>
      <c r="B94" s="335"/>
      <c r="C94" s="335"/>
      <c r="D94" s="16" t="s">
        <v>824</v>
      </c>
      <c r="E94" s="26">
        <v>6</v>
      </c>
      <c r="F94" s="22" t="s">
        <v>811</v>
      </c>
      <c r="G94" s="13"/>
      <c r="H94" s="13"/>
    </row>
    <row r="95" spans="1:11" s="14" customFormat="1" ht="15.75" customHeight="1">
      <c r="A95" s="343" t="s">
        <v>871</v>
      </c>
      <c r="B95" s="343"/>
      <c r="C95" s="343"/>
      <c r="D95" s="16" t="s">
        <v>824</v>
      </c>
      <c r="E95" s="26">
        <v>21</v>
      </c>
      <c r="F95" s="22" t="s">
        <v>811</v>
      </c>
      <c r="G95" s="13"/>
      <c r="H95" s="13"/>
    </row>
    <row r="96" spans="1:11" s="14" customFormat="1" ht="15.75" customHeight="1">
      <c r="A96" s="343" t="s">
        <v>872</v>
      </c>
      <c r="B96" s="343"/>
      <c r="C96" s="343"/>
      <c r="D96" s="16" t="s">
        <v>824</v>
      </c>
      <c r="E96" s="26">
        <v>17</v>
      </c>
      <c r="F96" s="22" t="s">
        <v>811</v>
      </c>
      <c r="G96" s="13"/>
      <c r="H96" s="13"/>
    </row>
    <row r="97" spans="1:12" s="14" customFormat="1" ht="15.75" customHeight="1">
      <c r="A97" s="335" t="s">
        <v>873</v>
      </c>
      <c r="B97" s="335"/>
      <c r="C97" s="335"/>
      <c r="D97" s="16" t="s">
        <v>824</v>
      </c>
      <c r="E97" s="26">
        <v>0</v>
      </c>
      <c r="F97" s="22" t="s">
        <v>811</v>
      </c>
      <c r="G97" s="13"/>
      <c r="H97" s="13"/>
      <c r="K97" s="27">
        <f>E$69-E97-E98-E99-E100-E101-E102-E103-E104-E105</f>
        <v>0</v>
      </c>
    </row>
    <row r="98" spans="1:12" s="14" customFormat="1" ht="15.75" customHeight="1">
      <c r="A98" s="335" t="s">
        <v>874</v>
      </c>
      <c r="B98" s="335"/>
      <c r="C98" s="335"/>
      <c r="D98" s="16" t="s">
        <v>824</v>
      </c>
      <c r="E98" s="26">
        <v>1</v>
      </c>
      <c r="F98" s="22" t="s">
        <v>811</v>
      </c>
      <c r="G98" s="13"/>
      <c r="H98" s="13"/>
    </row>
    <row r="99" spans="1:12" s="14" customFormat="1" ht="15.75" customHeight="1">
      <c r="A99" s="335" t="s">
        <v>875</v>
      </c>
      <c r="B99" s="335"/>
      <c r="C99" s="335"/>
      <c r="D99" s="16" t="s">
        <v>824</v>
      </c>
      <c r="E99" s="26">
        <v>2</v>
      </c>
      <c r="F99" s="22" t="s">
        <v>811</v>
      </c>
      <c r="G99" s="13"/>
      <c r="H99" s="13"/>
    </row>
    <row r="100" spans="1:12" s="14" customFormat="1" ht="15.75" customHeight="1">
      <c r="A100" s="335" t="s">
        <v>876</v>
      </c>
      <c r="B100" s="335"/>
      <c r="C100" s="335"/>
      <c r="D100" s="16" t="s">
        <v>824</v>
      </c>
      <c r="E100" s="26">
        <v>6</v>
      </c>
      <c r="F100" s="22" t="s">
        <v>811</v>
      </c>
      <c r="G100" s="13"/>
      <c r="H100" s="13"/>
    </row>
    <row r="101" spans="1:12" s="14" customFormat="1" ht="15.75" customHeight="1">
      <c r="A101" s="335" t="s">
        <v>877</v>
      </c>
      <c r="B101" s="335"/>
      <c r="C101" s="335"/>
      <c r="D101" s="16" t="s">
        <v>824</v>
      </c>
      <c r="E101" s="26">
        <v>13</v>
      </c>
      <c r="F101" s="22" t="s">
        <v>811</v>
      </c>
      <c r="G101" s="13"/>
      <c r="H101" s="13"/>
    </row>
    <row r="102" spans="1:12" s="14" customFormat="1" ht="15.75" customHeight="1">
      <c r="A102" s="335" t="s">
        <v>878</v>
      </c>
      <c r="B102" s="335"/>
      <c r="C102" s="335"/>
      <c r="D102" s="16" t="s">
        <v>824</v>
      </c>
      <c r="E102" s="26">
        <v>7</v>
      </c>
      <c r="F102" s="22" t="s">
        <v>811</v>
      </c>
      <c r="G102" s="13"/>
      <c r="H102" s="13"/>
    </row>
    <row r="103" spans="1:12" s="14" customFormat="1" ht="15.75" customHeight="1">
      <c r="A103" s="335" t="s">
        <v>879</v>
      </c>
      <c r="B103" s="335"/>
      <c r="C103" s="335"/>
      <c r="D103" s="16" t="s">
        <v>824</v>
      </c>
      <c r="E103" s="26">
        <v>14</v>
      </c>
      <c r="F103" s="22" t="s">
        <v>811</v>
      </c>
      <c r="G103" s="13"/>
      <c r="H103" s="13"/>
    </row>
    <row r="104" spans="1:12" s="14" customFormat="1" ht="15.75" customHeight="1">
      <c r="A104" s="335" t="s">
        <v>880</v>
      </c>
      <c r="B104" s="335"/>
      <c r="C104" s="335"/>
      <c r="D104" s="16" t="s">
        <v>824</v>
      </c>
      <c r="E104" s="26">
        <v>11</v>
      </c>
      <c r="F104" s="22" t="s">
        <v>811</v>
      </c>
      <c r="G104" s="13"/>
      <c r="H104" s="13"/>
    </row>
    <row r="105" spans="1:12" s="14" customFormat="1" ht="15.75" customHeight="1">
      <c r="A105" s="335" t="s">
        <v>881</v>
      </c>
      <c r="B105" s="335"/>
      <c r="C105" s="335"/>
      <c r="D105" s="16" t="s">
        <v>824</v>
      </c>
      <c r="E105" s="26">
        <v>0</v>
      </c>
      <c r="F105" s="22" t="s">
        <v>811</v>
      </c>
      <c r="G105" s="13"/>
      <c r="H105" s="13"/>
    </row>
    <row r="106" spans="1:12" s="14" customFormat="1" ht="15.75" customHeight="1">
      <c r="A106" s="343" t="s">
        <v>882</v>
      </c>
      <c r="B106" s="343"/>
      <c r="C106" s="343"/>
      <c r="D106" s="16" t="s">
        <v>824</v>
      </c>
      <c r="E106" s="30">
        <v>3</v>
      </c>
      <c r="F106" s="31"/>
      <c r="G106" s="13"/>
      <c r="H106" s="13"/>
      <c r="K106" s="32">
        <f>E67-E69-E106</f>
        <v>0</v>
      </c>
    </row>
    <row r="107" spans="1:12" s="14" customFormat="1" ht="16.5" customHeight="1">
      <c r="A107" s="344" t="s">
        <v>883</v>
      </c>
      <c r="B107" s="344"/>
      <c r="C107" s="344"/>
      <c r="D107" s="16" t="s">
        <v>824</v>
      </c>
      <c r="E107" s="26">
        <v>1</v>
      </c>
      <c r="F107" s="22" t="s">
        <v>811</v>
      </c>
      <c r="G107" s="13"/>
      <c r="H107" s="13"/>
      <c r="K107" s="27">
        <f>E$69-E107-E108-E109-E110-E111-E112-E113-E114-E115</f>
        <v>0</v>
      </c>
    </row>
    <row r="108" spans="1:12" s="14" customFormat="1" ht="27.75" customHeight="1">
      <c r="A108" s="340" t="s">
        <v>848</v>
      </c>
      <c r="B108" s="340"/>
      <c r="C108" s="340"/>
      <c r="D108" s="16" t="s">
        <v>824</v>
      </c>
      <c r="E108" s="26">
        <v>40</v>
      </c>
      <c r="F108" s="22" t="s">
        <v>811</v>
      </c>
      <c r="G108" s="13"/>
      <c r="H108" s="13"/>
    </row>
    <row r="109" spans="1:12" ht="16.5" customHeight="1">
      <c r="A109" s="340" t="s">
        <v>849</v>
      </c>
      <c r="B109" s="340"/>
      <c r="C109" s="340"/>
      <c r="D109" s="16" t="s">
        <v>824</v>
      </c>
      <c r="E109" s="26">
        <v>4</v>
      </c>
      <c r="F109" s="22" t="s">
        <v>811</v>
      </c>
      <c r="K109" s="14"/>
    </row>
    <row r="110" spans="1:12" ht="16.5" customHeight="1">
      <c r="A110" s="340" t="s">
        <v>850</v>
      </c>
      <c r="B110" s="340"/>
      <c r="C110" s="340"/>
      <c r="D110" s="16" t="s">
        <v>824</v>
      </c>
      <c r="E110" s="26">
        <v>0</v>
      </c>
      <c r="F110" s="22" t="s">
        <v>811</v>
      </c>
      <c r="K110" s="14"/>
    </row>
    <row r="111" spans="1:12" s="14" customFormat="1" ht="30" customHeight="1">
      <c r="A111" s="340" t="s">
        <v>851</v>
      </c>
      <c r="B111" s="340"/>
      <c r="C111" s="340"/>
      <c r="D111" s="16" t="s">
        <v>824</v>
      </c>
      <c r="E111" s="26">
        <v>1</v>
      </c>
      <c r="F111" s="22" t="s">
        <v>811</v>
      </c>
      <c r="G111" s="8"/>
      <c r="H111" s="10"/>
      <c r="I111" s="8"/>
      <c r="J111" s="8"/>
      <c r="L111" s="8"/>
    </row>
    <row r="112" spans="1:12" s="14" customFormat="1" ht="31.5" customHeight="1">
      <c r="A112" s="340" t="s">
        <v>852</v>
      </c>
      <c r="B112" s="340"/>
      <c r="C112" s="340"/>
      <c r="D112" s="16" t="s">
        <v>824</v>
      </c>
      <c r="E112" s="26">
        <v>5</v>
      </c>
      <c r="F112" s="22" t="s">
        <v>811</v>
      </c>
      <c r="G112" s="8"/>
      <c r="H112" s="10"/>
      <c r="I112" s="8"/>
      <c r="J112" s="8"/>
      <c r="L112" s="8"/>
    </row>
    <row r="113" spans="1:12" s="14" customFormat="1" ht="30.75" customHeight="1">
      <c r="A113" s="340" t="s">
        <v>853</v>
      </c>
      <c r="B113" s="340"/>
      <c r="C113" s="340"/>
      <c r="D113" s="16" t="s">
        <v>824</v>
      </c>
      <c r="E113" s="26">
        <v>3</v>
      </c>
      <c r="F113" s="22" t="s">
        <v>811</v>
      </c>
      <c r="G113" s="8"/>
      <c r="H113" s="10"/>
      <c r="I113" s="8"/>
      <c r="J113" s="8"/>
      <c r="L113" s="8"/>
    </row>
    <row r="114" spans="1:12" s="14" customFormat="1" ht="33.75" customHeight="1">
      <c r="A114" s="340" t="s">
        <v>854</v>
      </c>
      <c r="B114" s="340"/>
      <c r="C114" s="340"/>
      <c r="D114" s="16" t="s">
        <v>824</v>
      </c>
      <c r="E114" s="26">
        <v>0</v>
      </c>
      <c r="F114" s="22" t="s">
        <v>811</v>
      </c>
      <c r="G114" s="8"/>
      <c r="H114" s="10"/>
      <c r="I114" s="8"/>
      <c r="J114" s="8"/>
      <c r="L114" s="8"/>
    </row>
    <row r="115" spans="1:12" s="14" customFormat="1" ht="15.75" customHeight="1">
      <c r="A115" s="335" t="s">
        <v>855</v>
      </c>
      <c r="B115" s="335"/>
      <c r="C115" s="335"/>
      <c r="D115" s="16" t="s">
        <v>824</v>
      </c>
      <c r="E115" s="26">
        <v>0</v>
      </c>
      <c r="F115" s="22" t="s">
        <v>811</v>
      </c>
      <c r="G115" s="8"/>
      <c r="H115" s="10"/>
      <c r="I115" s="8"/>
      <c r="J115" s="8"/>
      <c r="L115" s="8"/>
    </row>
    <row r="116" spans="1:12" ht="15.75" customHeight="1">
      <c r="A116" s="340" t="s">
        <v>884</v>
      </c>
      <c r="B116" s="340"/>
      <c r="C116" s="340"/>
      <c r="D116" s="16" t="s">
        <v>824</v>
      </c>
      <c r="E116" s="26">
        <v>0</v>
      </c>
      <c r="F116" s="22" t="s">
        <v>811</v>
      </c>
      <c r="G116" s="8"/>
      <c r="H116" s="10"/>
      <c r="I116" s="8"/>
      <c r="J116" s="8"/>
      <c r="K116" s="27">
        <f>E$106-E116-E117-E118-E119-E120-E121-E122-E123-E124</f>
        <v>0</v>
      </c>
      <c r="L116" s="8"/>
    </row>
    <row r="117" spans="1:12" s="14" customFormat="1" ht="15.75" customHeight="1">
      <c r="A117" s="335" t="s">
        <v>857</v>
      </c>
      <c r="B117" s="335"/>
      <c r="C117" s="335"/>
      <c r="D117" s="16" t="s">
        <v>824</v>
      </c>
      <c r="E117" s="26">
        <v>0</v>
      </c>
      <c r="F117" s="22" t="s">
        <v>811</v>
      </c>
      <c r="G117" s="8"/>
      <c r="H117" s="10"/>
      <c r="I117" s="8"/>
      <c r="J117" s="8"/>
      <c r="L117" s="8"/>
    </row>
    <row r="118" spans="1:12" s="14" customFormat="1" ht="15.75" customHeight="1">
      <c r="A118" s="335" t="s">
        <v>858</v>
      </c>
      <c r="B118" s="335"/>
      <c r="C118" s="335"/>
      <c r="D118" s="16" t="s">
        <v>824</v>
      </c>
      <c r="E118" s="26">
        <v>0</v>
      </c>
      <c r="F118" s="22" t="s">
        <v>811</v>
      </c>
      <c r="G118" s="8"/>
      <c r="H118" s="10"/>
      <c r="I118" s="8"/>
      <c r="J118" s="8"/>
      <c r="L118" s="8"/>
    </row>
    <row r="119" spans="1:12" s="14" customFormat="1" ht="15.75" customHeight="1">
      <c r="A119" s="335" t="s">
        <v>859</v>
      </c>
      <c r="B119" s="335"/>
      <c r="C119" s="335"/>
      <c r="D119" s="16" t="s">
        <v>824</v>
      </c>
      <c r="E119" s="26">
        <v>1</v>
      </c>
      <c r="F119" s="22" t="s">
        <v>811</v>
      </c>
      <c r="G119" s="8"/>
      <c r="H119" s="10"/>
      <c r="I119" s="8"/>
      <c r="J119" s="8"/>
      <c r="L119" s="8"/>
    </row>
    <row r="120" spans="1:12" s="14" customFormat="1" ht="15.75" customHeight="1">
      <c r="A120" s="335" t="s">
        <v>860</v>
      </c>
      <c r="B120" s="335"/>
      <c r="C120" s="335"/>
      <c r="D120" s="16" t="s">
        <v>824</v>
      </c>
      <c r="E120" s="26">
        <v>2</v>
      </c>
      <c r="F120" s="22" t="s">
        <v>811</v>
      </c>
      <c r="G120" s="8"/>
      <c r="H120" s="10"/>
      <c r="I120" s="8"/>
      <c r="J120" s="8"/>
      <c r="L120" s="8"/>
    </row>
    <row r="121" spans="1:12" s="14" customFormat="1" ht="15.75" customHeight="1">
      <c r="A121" s="335" t="s">
        <v>861</v>
      </c>
      <c r="B121" s="335"/>
      <c r="C121" s="335"/>
      <c r="D121" s="16" t="s">
        <v>824</v>
      </c>
      <c r="E121" s="26">
        <v>0</v>
      </c>
      <c r="F121" s="22" t="s">
        <v>811</v>
      </c>
      <c r="G121" s="8"/>
      <c r="H121" s="10"/>
      <c r="I121" s="8"/>
      <c r="J121" s="8"/>
      <c r="L121" s="8"/>
    </row>
    <row r="122" spans="1:12" s="14" customFormat="1" ht="15.75" customHeight="1">
      <c r="A122" s="335" t="s">
        <v>862</v>
      </c>
      <c r="B122" s="335"/>
      <c r="C122" s="335"/>
      <c r="D122" s="16" t="s">
        <v>824</v>
      </c>
      <c r="E122" s="26">
        <v>0</v>
      </c>
      <c r="F122" s="22" t="s">
        <v>811</v>
      </c>
      <c r="G122" s="8"/>
      <c r="H122" s="10"/>
      <c r="I122" s="8"/>
      <c r="J122" s="8"/>
      <c r="L122" s="8"/>
    </row>
    <row r="123" spans="1:12" s="14" customFormat="1" ht="15.75" customHeight="1">
      <c r="A123" s="335" t="s">
        <v>863</v>
      </c>
      <c r="B123" s="335"/>
      <c r="C123" s="335"/>
      <c r="D123" s="16" t="s">
        <v>824</v>
      </c>
      <c r="E123" s="26">
        <v>0</v>
      </c>
      <c r="F123" s="22" t="s">
        <v>811</v>
      </c>
      <c r="G123" s="8"/>
      <c r="H123" s="10"/>
      <c r="I123" s="8"/>
      <c r="J123" s="8"/>
      <c r="L123" s="8"/>
    </row>
    <row r="124" spans="1:12" s="14" customFormat="1" ht="15.75" customHeight="1">
      <c r="A124" s="335" t="s">
        <v>864</v>
      </c>
      <c r="B124" s="335"/>
      <c r="C124" s="335"/>
      <c r="D124" s="16" t="s">
        <v>824</v>
      </c>
      <c r="E124" s="26">
        <v>0</v>
      </c>
      <c r="F124" s="22" t="s">
        <v>811</v>
      </c>
      <c r="G124" s="8"/>
      <c r="H124" s="10"/>
      <c r="I124" s="8"/>
      <c r="J124" s="8"/>
      <c r="L124" s="8"/>
    </row>
    <row r="125" spans="1:12" ht="15.75" customHeight="1">
      <c r="A125" s="335" t="s">
        <v>885</v>
      </c>
      <c r="B125" s="335"/>
      <c r="C125" s="335"/>
      <c r="D125" s="16" t="s">
        <v>824</v>
      </c>
      <c r="E125" s="26">
        <v>0</v>
      </c>
      <c r="F125" s="22" t="s">
        <v>811</v>
      </c>
      <c r="G125" s="8"/>
      <c r="H125" s="10"/>
      <c r="I125" s="8"/>
      <c r="J125" s="8"/>
      <c r="K125" s="27">
        <f>E$106-E125-E126-E127-E128-E129-E130-E131</f>
        <v>0</v>
      </c>
      <c r="L125" s="8"/>
    </row>
    <row r="126" spans="1:12" s="14" customFormat="1" ht="15.75" customHeight="1">
      <c r="A126" s="335" t="s">
        <v>861</v>
      </c>
      <c r="B126" s="335"/>
      <c r="C126" s="335"/>
      <c r="D126" s="16" t="s">
        <v>824</v>
      </c>
      <c r="E126" s="26">
        <v>0</v>
      </c>
      <c r="F126" s="22" t="s">
        <v>811</v>
      </c>
      <c r="G126" s="8"/>
      <c r="H126" s="10"/>
      <c r="I126" s="8"/>
      <c r="J126" s="8"/>
      <c r="L126" s="8"/>
    </row>
    <row r="127" spans="1:12" s="14" customFormat="1" ht="15.75" customHeight="1">
      <c r="A127" s="335" t="s">
        <v>866</v>
      </c>
      <c r="B127" s="335"/>
      <c r="C127" s="335"/>
      <c r="D127" s="16" t="s">
        <v>824</v>
      </c>
      <c r="E127" s="26">
        <v>1</v>
      </c>
      <c r="F127" s="22" t="s">
        <v>811</v>
      </c>
      <c r="G127" s="8"/>
      <c r="H127" s="10"/>
      <c r="I127" s="8"/>
      <c r="J127" s="8"/>
      <c r="L127" s="8"/>
    </row>
    <row r="128" spans="1:12" s="14" customFormat="1" ht="15.75" customHeight="1">
      <c r="A128" s="335" t="s">
        <v>867</v>
      </c>
      <c r="B128" s="335"/>
      <c r="C128" s="335"/>
      <c r="D128" s="16" t="s">
        <v>824</v>
      </c>
      <c r="E128" s="26">
        <v>1</v>
      </c>
      <c r="F128" s="22" t="s">
        <v>811</v>
      </c>
      <c r="G128" s="8"/>
      <c r="H128" s="10"/>
      <c r="I128" s="8"/>
      <c r="J128" s="8"/>
      <c r="L128" s="8"/>
    </row>
    <row r="129" spans="1:24" s="14" customFormat="1" ht="15.75" customHeight="1">
      <c r="A129" s="335" t="s">
        <v>868</v>
      </c>
      <c r="B129" s="335"/>
      <c r="C129" s="335"/>
      <c r="D129" s="16" t="s">
        <v>824</v>
      </c>
      <c r="E129" s="26">
        <v>0</v>
      </c>
      <c r="F129" s="22" t="s">
        <v>811</v>
      </c>
      <c r="G129" s="8"/>
      <c r="H129" s="10"/>
      <c r="I129" s="8"/>
      <c r="J129" s="8"/>
      <c r="L129" s="8"/>
    </row>
    <row r="130" spans="1:24" s="14" customFormat="1" ht="15.75" customHeight="1">
      <c r="A130" s="335" t="s">
        <v>869</v>
      </c>
      <c r="B130" s="335"/>
      <c r="C130" s="335"/>
      <c r="D130" s="16" t="s">
        <v>824</v>
      </c>
      <c r="E130" s="26">
        <v>1</v>
      </c>
      <c r="F130" s="22" t="s">
        <v>811</v>
      </c>
      <c r="G130" s="8"/>
      <c r="H130" s="10"/>
      <c r="I130" s="8"/>
      <c r="J130" s="8"/>
      <c r="L130" s="8"/>
    </row>
    <row r="131" spans="1:24" s="14" customFormat="1" ht="15.75" customHeight="1">
      <c r="A131" s="335" t="s">
        <v>870</v>
      </c>
      <c r="B131" s="335"/>
      <c r="C131" s="335"/>
      <c r="D131" s="16" t="s">
        <v>824</v>
      </c>
      <c r="E131" s="26">
        <v>0</v>
      </c>
      <c r="F131" s="22" t="s">
        <v>811</v>
      </c>
      <c r="G131" s="8"/>
      <c r="H131" s="10"/>
      <c r="I131" s="8"/>
      <c r="J131" s="8"/>
      <c r="L131" s="8"/>
    </row>
    <row r="132" spans="1:24" s="14" customFormat="1" ht="15.75" customHeight="1">
      <c r="A132" s="335" t="s">
        <v>886</v>
      </c>
      <c r="B132" s="335"/>
      <c r="C132" s="335"/>
      <c r="D132" s="16" t="s">
        <v>824</v>
      </c>
      <c r="E132" s="26">
        <v>0</v>
      </c>
      <c r="F132" s="22" t="s">
        <v>811</v>
      </c>
      <c r="G132" s="8"/>
      <c r="H132" s="10"/>
      <c r="I132" s="8"/>
      <c r="J132" s="8"/>
      <c r="L132" s="8"/>
    </row>
    <row r="133" spans="1:24" s="14" customFormat="1" ht="17.25" customHeight="1">
      <c r="A133" s="335" t="s">
        <v>887</v>
      </c>
      <c r="B133" s="335"/>
      <c r="C133" s="335"/>
      <c r="D133" s="16" t="s">
        <v>824</v>
      </c>
      <c r="E133" s="26">
        <v>0</v>
      </c>
      <c r="F133" s="22" t="s">
        <v>811</v>
      </c>
      <c r="G133" s="8"/>
      <c r="H133" s="10"/>
      <c r="I133" s="8"/>
      <c r="J133" s="8"/>
      <c r="L133" s="8"/>
    </row>
    <row r="134" spans="1:24" ht="15.75" customHeight="1">
      <c r="A134" s="335" t="s">
        <v>888</v>
      </c>
      <c r="B134" s="335"/>
      <c r="C134" s="335"/>
      <c r="D134" s="16" t="s">
        <v>824</v>
      </c>
      <c r="E134" s="26">
        <v>0</v>
      </c>
      <c r="F134" s="22" t="s">
        <v>811</v>
      </c>
      <c r="H134" s="33"/>
      <c r="K134" s="27">
        <f>E$106-E134-E135-E136-E137-E138-E139-E140-E141-E142</f>
        <v>0</v>
      </c>
    </row>
    <row r="135" spans="1:24" ht="15.75" customHeight="1">
      <c r="A135" s="335" t="s">
        <v>874</v>
      </c>
      <c r="B135" s="335"/>
      <c r="C135" s="335"/>
      <c r="D135" s="16" t="s">
        <v>824</v>
      </c>
      <c r="E135" s="26">
        <v>0</v>
      </c>
      <c r="F135" s="22" t="s">
        <v>811</v>
      </c>
      <c r="H135" s="33"/>
      <c r="K135" s="14"/>
    </row>
    <row r="136" spans="1:24" ht="15.75" customHeight="1">
      <c r="A136" s="335" t="s">
        <v>875</v>
      </c>
      <c r="B136" s="335"/>
      <c r="C136" s="335"/>
      <c r="D136" s="16" t="s">
        <v>824</v>
      </c>
      <c r="E136" s="26">
        <v>1</v>
      </c>
      <c r="F136" s="22" t="s">
        <v>811</v>
      </c>
      <c r="H136" s="33"/>
      <c r="K136" s="14"/>
    </row>
    <row r="137" spans="1:24" ht="15.75" customHeight="1">
      <c r="A137" s="335" t="s">
        <v>876</v>
      </c>
      <c r="B137" s="335"/>
      <c r="C137" s="335"/>
      <c r="D137" s="16" t="s">
        <v>824</v>
      </c>
      <c r="E137" s="26">
        <v>1</v>
      </c>
      <c r="F137" s="22" t="s">
        <v>811</v>
      </c>
      <c r="H137" s="33"/>
    </row>
    <row r="138" spans="1:24" ht="15.75" customHeight="1">
      <c r="A138" s="335" t="s">
        <v>877</v>
      </c>
      <c r="B138" s="335"/>
      <c r="C138" s="335"/>
      <c r="D138" s="16" t="s">
        <v>824</v>
      </c>
      <c r="E138" s="26">
        <v>1</v>
      </c>
      <c r="F138" s="22" t="s">
        <v>811</v>
      </c>
      <c r="H138" s="33"/>
    </row>
    <row r="139" spans="1:24" ht="15.75" customHeight="1">
      <c r="A139" s="335" t="s">
        <v>878</v>
      </c>
      <c r="B139" s="335"/>
      <c r="C139" s="335"/>
      <c r="D139" s="16" t="s">
        <v>824</v>
      </c>
      <c r="E139" s="26">
        <v>0</v>
      </c>
      <c r="F139" s="22" t="s">
        <v>811</v>
      </c>
      <c r="H139" s="33"/>
    </row>
    <row r="140" spans="1:24" ht="15.75" customHeight="1">
      <c r="A140" s="335" t="s">
        <v>879</v>
      </c>
      <c r="B140" s="335"/>
      <c r="C140" s="335"/>
      <c r="D140" s="16" t="s">
        <v>824</v>
      </c>
      <c r="E140" s="26">
        <v>0</v>
      </c>
      <c r="F140" s="22" t="s">
        <v>811</v>
      </c>
      <c r="H140" s="33"/>
    </row>
    <row r="141" spans="1:24" ht="15.75" customHeight="1">
      <c r="A141" s="335" t="s">
        <v>880</v>
      </c>
      <c r="B141" s="335"/>
      <c r="C141" s="335"/>
      <c r="D141" s="16" t="s">
        <v>824</v>
      </c>
      <c r="E141" s="26">
        <v>0</v>
      </c>
      <c r="F141" s="22" t="s">
        <v>811</v>
      </c>
      <c r="H141" s="33"/>
    </row>
    <row r="142" spans="1:24" ht="15.75" customHeight="1">
      <c r="A142" s="335" t="s">
        <v>881</v>
      </c>
      <c r="B142" s="335"/>
      <c r="C142" s="335"/>
      <c r="D142" s="16" t="s">
        <v>824</v>
      </c>
      <c r="E142" s="26">
        <v>0</v>
      </c>
      <c r="F142" s="22" t="s">
        <v>811</v>
      </c>
      <c r="H142" s="33"/>
    </row>
    <row r="143" spans="1:24" ht="31.5" customHeight="1">
      <c r="A143" s="341" t="s">
        <v>889</v>
      </c>
      <c r="B143" s="341"/>
      <c r="C143" s="341"/>
      <c r="D143" s="34" t="s">
        <v>890</v>
      </c>
      <c r="E143" s="35">
        <v>35</v>
      </c>
      <c r="F143" s="22" t="s">
        <v>891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5.5" customHeight="1">
      <c r="A144" s="342" t="s">
        <v>892</v>
      </c>
      <c r="B144" s="342"/>
      <c r="C144" s="342"/>
      <c r="D144" s="34" t="s">
        <v>890</v>
      </c>
      <c r="E144" s="26">
        <v>0</v>
      </c>
      <c r="F144" s="22" t="s">
        <v>893</v>
      </c>
      <c r="G144" s="1"/>
      <c r="H144" s="1"/>
      <c r="I144" s="1"/>
      <c r="J144" s="36">
        <f>(E144+E145)-E147-E148-E149-E150-E151-E152</f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.75" customHeight="1">
      <c r="A145" s="340" t="s">
        <v>894</v>
      </c>
      <c r="B145" s="340"/>
      <c r="C145" s="340"/>
      <c r="D145" s="34" t="s">
        <v>890</v>
      </c>
      <c r="E145" s="26">
        <v>0</v>
      </c>
      <c r="F145" s="22" t="s">
        <v>893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.75" hidden="1" customHeight="1">
      <c r="A146" s="340" t="s">
        <v>895</v>
      </c>
      <c r="B146" s="340"/>
      <c r="C146" s="340"/>
      <c r="D146" s="37"/>
      <c r="E146" s="26"/>
      <c r="F146" s="22" t="s">
        <v>893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.75" customHeight="1">
      <c r="A147" s="339" t="s">
        <v>896</v>
      </c>
      <c r="B147" s="339"/>
      <c r="C147" s="339"/>
      <c r="D147" s="34" t="s">
        <v>890</v>
      </c>
      <c r="E147" s="26">
        <v>0</v>
      </c>
      <c r="F147" s="22" t="s">
        <v>893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.75" customHeight="1">
      <c r="A148" s="339" t="s">
        <v>897</v>
      </c>
      <c r="B148" s="339"/>
      <c r="C148" s="339"/>
      <c r="D148" s="34" t="s">
        <v>890</v>
      </c>
      <c r="E148" s="26">
        <v>0</v>
      </c>
      <c r="F148" s="22" t="s">
        <v>893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.75" customHeight="1">
      <c r="A149" s="339" t="s">
        <v>898</v>
      </c>
      <c r="B149" s="339"/>
      <c r="C149" s="339"/>
      <c r="D149" s="34" t="s">
        <v>890</v>
      </c>
      <c r="E149" s="26">
        <v>0</v>
      </c>
      <c r="F149" s="22" t="s">
        <v>893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.75" customHeight="1">
      <c r="A150" s="339" t="s">
        <v>899</v>
      </c>
      <c r="B150" s="339"/>
      <c r="C150" s="339"/>
      <c r="D150" s="34" t="s">
        <v>890</v>
      </c>
      <c r="E150" s="26">
        <v>0</v>
      </c>
      <c r="F150" s="22" t="s">
        <v>893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.75" customHeight="1">
      <c r="A151" s="339" t="s">
        <v>900</v>
      </c>
      <c r="B151" s="339"/>
      <c r="C151" s="339"/>
      <c r="D151" s="34" t="s">
        <v>890</v>
      </c>
      <c r="E151" s="26">
        <v>0</v>
      </c>
      <c r="F151" s="22" t="s">
        <v>893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.75" customHeight="1">
      <c r="A152" s="339" t="s">
        <v>901</v>
      </c>
      <c r="B152" s="339"/>
      <c r="C152" s="339"/>
      <c r="D152" s="34" t="s">
        <v>890</v>
      </c>
      <c r="E152" s="26">
        <v>0</v>
      </c>
      <c r="F152" s="22" t="s">
        <v>893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4.75" customHeight="1">
      <c r="A153" s="340" t="s">
        <v>902</v>
      </c>
      <c r="B153" s="340"/>
      <c r="C153" s="340"/>
      <c r="D153" s="34" t="s">
        <v>890</v>
      </c>
      <c r="E153" s="26">
        <v>35</v>
      </c>
      <c r="F153" s="22" t="s">
        <v>893</v>
      </c>
      <c r="G153" s="1"/>
      <c r="H153" s="1"/>
      <c r="I153" s="1"/>
      <c r="J153" s="38">
        <f>E153-E154-E155-E156-E157</f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.75" customHeight="1">
      <c r="A154" s="340" t="s">
        <v>903</v>
      </c>
      <c r="B154" s="340"/>
      <c r="C154" s="340"/>
      <c r="D154" s="34" t="s">
        <v>890</v>
      </c>
      <c r="E154" s="26">
        <v>4</v>
      </c>
      <c r="F154" s="22" t="s">
        <v>893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.75" customHeight="1">
      <c r="A155" s="340">
        <v>2020</v>
      </c>
      <c r="B155" s="340"/>
      <c r="C155" s="340"/>
      <c r="D155" s="34" t="s">
        <v>890</v>
      </c>
      <c r="E155" s="26">
        <v>12</v>
      </c>
      <c r="F155" s="22" t="s">
        <v>893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.75" customHeight="1">
      <c r="A156" s="340">
        <v>2021</v>
      </c>
      <c r="B156" s="340"/>
      <c r="C156" s="340"/>
      <c r="D156" s="34" t="s">
        <v>890</v>
      </c>
      <c r="E156" s="26">
        <v>11</v>
      </c>
      <c r="F156" s="22" t="s">
        <v>893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.75" customHeight="1">
      <c r="A157" s="340">
        <v>2022</v>
      </c>
      <c r="B157" s="340"/>
      <c r="C157" s="340"/>
      <c r="D157" s="34" t="s">
        <v>890</v>
      </c>
      <c r="E157" s="26">
        <v>8</v>
      </c>
      <c r="F157" s="22" t="s">
        <v>893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.75" hidden="1" customHeight="1">
      <c r="A158" s="340"/>
      <c r="B158" s="340"/>
      <c r="C158" s="340"/>
      <c r="D158" s="39"/>
      <c r="E158" s="40"/>
      <c r="F158" s="22" t="s">
        <v>893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.75" customHeight="1">
      <c r="A159" s="339" t="s">
        <v>904</v>
      </c>
      <c r="B159" s="339"/>
      <c r="C159" s="339"/>
      <c r="D159" s="34" t="s">
        <v>890</v>
      </c>
      <c r="E159" s="26">
        <v>35</v>
      </c>
      <c r="F159" s="22" t="s">
        <v>893</v>
      </c>
      <c r="G159" s="1"/>
      <c r="H159" s="1"/>
      <c r="I159" s="1"/>
      <c r="J159" s="38">
        <f>E153-E159-E160-E161-E162-E163-E164</f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.75" customHeight="1">
      <c r="A160" s="339" t="s">
        <v>897</v>
      </c>
      <c r="B160" s="339"/>
      <c r="C160" s="339"/>
      <c r="D160" s="34" t="s">
        <v>890</v>
      </c>
      <c r="E160" s="26">
        <v>0</v>
      </c>
      <c r="F160" s="22" t="s">
        <v>893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.75" customHeight="1">
      <c r="A161" s="339" t="s">
        <v>898</v>
      </c>
      <c r="B161" s="339"/>
      <c r="C161" s="339"/>
      <c r="D161" s="34" t="s">
        <v>890</v>
      </c>
      <c r="E161" s="26">
        <v>0</v>
      </c>
      <c r="F161" s="22" t="s">
        <v>893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.75" customHeight="1">
      <c r="A162" s="339" t="s">
        <v>899</v>
      </c>
      <c r="B162" s="339"/>
      <c r="C162" s="339"/>
      <c r="D162" s="34" t="s">
        <v>890</v>
      </c>
      <c r="E162" s="26">
        <v>0</v>
      </c>
      <c r="F162" s="22" t="s">
        <v>893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.75" customHeight="1">
      <c r="A163" s="339" t="s">
        <v>900</v>
      </c>
      <c r="B163" s="339"/>
      <c r="C163" s="339"/>
      <c r="D163" s="34" t="s">
        <v>890</v>
      </c>
      <c r="E163" s="26">
        <v>0</v>
      </c>
      <c r="F163" s="22" t="s">
        <v>893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.75" customHeight="1">
      <c r="A164" s="339" t="s">
        <v>901</v>
      </c>
      <c r="B164" s="339"/>
      <c r="C164" s="339"/>
      <c r="D164" s="34" t="s">
        <v>890</v>
      </c>
      <c r="E164" s="26">
        <v>0</v>
      </c>
      <c r="F164" s="22" t="s">
        <v>893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>
      <c r="A165" s="335" t="s">
        <v>905</v>
      </c>
      <c r="B165" s="335"/>
      <c r="C165" s="335"/>
      <c r="D165" s="16" t="s">
        <v>810</v>
      </c>
      <c r="E165" s="26">
        <v>57</v>
      </c>
      <c r="F165" s="22" t="s">
        <v>893</v>
      </c>
      <c r="H165" s="33"/>
    </row>
    <row r="166" spans="1:24" ht="15.75" customHeight="1">
      <c r="A166" s="335" t="s">
        <v>906</v>
      </c>
      <c r="B166" s="335"/>
      <c r="C166" s="335"/>
      <c r="D166" s="16" t="s">
        <v>810</v>
      </c>
      <c r="E166" s="26">
        <v>57</v>
      </c>
      <c r="F166" s="22" t="s">
        <v>893</v>
      </c>
      <c r="H166" s="33"/>
    </row>
    <row r="167" spans="1:24" ht="15.75" customHeight="1">
      <c r="A167" s="335" t="s">
        <v>907</v>
      </c>
      <c r="B167" s="335"/>
      <c r="C167" s="335"/>
      <c r="D167" s="16" t="s">
        <v>786</v>
      </c>
      <c r="E167" s="41" t="s">
        <v>1582</v>
      </c>
      <c r="F167" s="31"/>
      <c r="H167" s="33"/>
    </row>
    <row r="168" spans="1:24" ht="15.75" customHeight="1">
      <c r="A168" s="335" t="s">
        <v>908</v>
      </c>
      <c r="B168" s="335"/>
      <c r="C168" s="335"/>
      <c r="D168" s="16" t="s">
        <v>810</v>
      </c>
      <c r="E168" s="42">
        <v>2</v>
      </c>
      <c r="F168" s="22" t="s">
        <v>811</v>
      </c>
      <c r="H168" s="33"/>
    </row>
    <row r="169" spans="1:24" ht="15.75" customHeight="1">
      <c r="A169" s="335" t="s">
        <v>909</v>
      </c>
      <c r="B169" s="335"/>
      <c r="C169" s="335"/>
      <c r="D169" s="16" t="s">
        <v>810</v>
      </c>
      <c r="E169" s="42">
        <v>20</v>
      </c>
      <c r="F169" s="22" t="s">
        <v>811</v>
      </c>
      <c r="H169" s="33"/>
    </row>
    <row r="170" spans="1:24" ht="18.75" customHeight="1">
      <c r="A170" s="336" t="s">
        <v>910</v>
      </c>
      <c r="B170" s="336"/>
      <c r="C170" s="336"/>
      <c r="D170" s="336"/>
      <c r="E170" s="42"/>
      <c r="H170" s="33"/>
    </row>
    <row r="171" spans="1:24" ht="52.5" customHeight="1">
      <c r="A171" s="333" t="s">
        <v>911</v>
      </c>
      <c r="B171" s="334" t="s">
        <v>912</v>
      </c>
      <c r="C171" s="334"/>
      <c r="D171" s="43" t="s">
        <v>786</v>
      </c>
      <c r="E171" s="44" t="s">
        <v>955</v>
      </c>
      <c r="H171" s="33"/>
    </row>
    <row r="172" spans="1:24" ht="35.25" customHeight="1">
      <c r="A172" s="333"/>
      <c r="B172" s="334" t="s">
        <v>913</v>
      </c>
      <c r="C172" s="334"/>
      <c r="D172" s="43" t="s">
        <v>786</v>
      </c>
      <c r="E172" s="45" t="s">
        <v>955</v>
      </c>
      <c r="H172" s="33"/>
    </row>
    <row r="173" spans="1:24" ht="56.25" customHeight="1">
      <c r="A173" s="333"/>
      <c r="B173" s="337" t="s">
        <v>914</v>
      </c>
      <c r="C173" s="337"/>
      <c r="D173" s="43" t="s">
        <v>786</v>
      </c>
      <c r="E173" s="45" t="s">
        <v>962</v>
      </c>
      <c r="H173" s="33"/>
    </row>
    <row r="174" spans="1:24" ht="74.25" customHeight="1">
      <c r="A174" s="333"/>
      <c r="B174" s="334" t="s">
        <v>915</v>
      </c>
      <c r="C174" s="334"/>
      <c r="D174" s="43" t="s">
        <v>786</v>
      </c>
      <c r="E174" s="45" t="s">
        <v>967</v>
      </c>
      <c r="H174" s="33"/>
    </row>
    <row r="175" spans="1:24" ht="24.75" customHeight="1">
      <c r="A175" s="333"/>
      <c r="B175" s="334" t="s">
        <v>916</v>
      </c>
      <c r="C175" s="334"/>
      <c r="D175" s="43" t="s">
        <v>786</v>
      </c>
      <c r="E175" s="45" t="s">
        <v>962</v>
      </c>
      <c r="H175" s="33"/>
    </row>
    <row r="176" spans="1:24" ht="26.25" customHeight="1">
      <c r="A176" s="333"/>
      <c r="B176" s="334" t="s">
        <v>917</v>
      </c>
      <c r="C176" s="334"/>
      <c r="D176" s="43" t="s">
        <v>786</v>
      </c>
      <c r="E176" s="45" t="s">
        <v>962</v>
      </c>
      <c r="H176" s="33"/>
    </row>
    <row r="177" spans="1:8" ht="52.5" customHeight="1">
      <c r="A177" s="333"/>
      <c r="B177" s="334" t="s">
        <v>918</v>
      </c>
      <c r="C177" s="334"/>
      <c r="D177" s="43" t="s">
        <v>786</v>
      </c>
      <c r="E177" s="45" t="s">
        <v>962</v>
      </c>
      <c r="H177" s="33"/>
    </row>
    <row r="178" spans="1:8" ht="25.5" customHeight="1">
      <c r="A178" s="333"/>
      <c r="B178" s="334" t="s">
        <v>919</v>
      </c>
      <c r="C178" s="334"/>
      <c r="D178" s="43" t="s">
        <v>786</v>
      </c>
      <c r="E178" s="45" t="s">
        <v>967</v>
      </c>
      <c r="H178" s="33"/>
    </row>
    <row r="179" spans="1:8" ht="36" customHeight="1">
      <c r="A179" s="333"/>
      <c r="B179" s="334" t="s">
        <v>920</v>
      </c>
      <c r="C179" s="334"/>
      <c r="D179" s="43" t="s">
        <v>786</v>
      </c>
      <c r="E179" s="45" t="s">
        <v>962</v>
      </c>
      <c r="H179" s="33"/>
    </row>
    <row r="180" spans="1:8" ht="120" customHeight="1">
      <c r="A180" s="333"/>
      <c r="B180" s="334" t="s">
        <v>921</v>
      </c>
      <c r="C180" s="334"/>
      <c r="D180" s="43" t="s">
        <v>786</v>
      </c>
      <c r="E180" s="45" t="s">
        <v>967</v>
      </c>
      <c r="H180" s="33"/>
    </row>
    <row r="181" spans="1:8" ht="27.75" customHeight="1">
      <c r="A181" s="333"/>
      <c r="B181" s="338" t="s">
        <v>922</v>
      </c>
      <c r="C181" s="338"/>
      <c r="D181" s="43" t="s">
        <v>786</v>
      </c>
      <c r="E181" s="45" t="s">
        <v>967</v>
      </c>
      <c r="H181" s="33"/>
    </row>
    <row r="182" spans="1:8" ht="31.5" customHeight="1">
      <c r="A182" s="333"/>
      <c r="B182" s="338" t="s">
        <v>923</v>
      </c>
      <c r="C182" s="338"/>
      <c r="D182" s="43" t="s">
        <v>786</v>
      </c>
      <c r="E182" s="45" t="s">
        <v>962</v>
      </c>
      <c r="H182" s="33"/>
    </row>
    <row r="183" spans="1:8" ht="54.75" customHeight="1">
      <c r="A183" s="333" t="s">
        <v>924</v>
      </c>
      <c r="B183" s="334" t="s">
        <v>925</v>
      </c>
      <c r="C183" s="334"/>
      <c r="D183" s="43" t="s">
        <v>786</v>
      </c>
      <c r="E183" s="45" t="s">
        <v>962</v>
      </c>
      <c r="H183" s="33"/>
    </row>
    <row r="184" spans="1:8" ht="43.5" customHeight="1">
      <c r="A184" s="333"/>
      <c r="B184" s="334" t="s">
        <v>926</v>
      </c>
      <c r="C184" s="334"/>
      <c r="D184" s="43" t="s">
        <v>786</v>
      </c>
      <c r="E184" s="45" t="s">
        <v>962</v>
      </c>
      <c r="H184" s="33"/>
    </row>
    <row r="185" spans="1:8" ht="35.25" customHeight="1">
      <c r="A185" s="333" t="s">
        <v>927</v>
      </c>
      <c r="B185" s="334" t="s">
        <v>928</v>
      </c>
      <c r="C185" s="334"/>
      <c r="D185" s="43" t="s">
        <v>786</v>
      </c>
      <c r="E185" s="45" t="s">
        <v>967</v>
      </c>
      <c r="H185" s="33"/>
    </row>
    <row r="186" spans="1:8" ht="45" customHeight="1">
      <c r="A186" s="333"/>
      <c r="B186" s="334" t="s">
        <v>929</v>
      </c>
      <c r="C186" s="334"/>
      <c r="D186" s="43" t="s">
        <v>786</v>
      </c>
      <c r="E186" s="45" t="s">
        <v>962</v>
      </c>
      <c r="H186" s="33"/>
    </row>
    <row r="187" spans="1:8" ht="56.25" customHeight="1">
      <c r="A187" s="333"/>
      <c r="B187" s="334" t="s">
        <v>930</v>
      </c>
      <c r="C187" s="334"/>
      <c r="D187" s="43" t="s">
        <v>786</v>
      </c>
      <c r="E187" s="45" t="s">
        <v>962</v>
      </c>
      <c r="H187" s="33"/>
    </row>
    <row r="188" spans="1:8" ht="38.25" customHeight="1">
      <c r="A188" s="333" t="s">
        <v>931</v>
      </c>
      <c r="B188" s="334" t="s">
        <v>932</v>
      </c>
      <c r="C188" s="334"/>
      <c r="D188" s="43" t="s">
        <v>786</v>
      </c>
      <c r="E188" s="46" t="s">
        <v>968</v>
      </c>
      <c r="H188" s="33"/>
    </row>
    <row r="189" spans="1:8" ht="46.5" customHeight="1">
      <c r="A189" s="333"/>
      <c r="B189" s="334" t="s">
        <v>933</v>
      </c>
      <c r="C189" s="334"/>
      <c r="D189" s="43" t="s">
        <v>786</v>
      </c>
      <c r="E189" s="45" t="s">
        <v>962</v>
      </c>
      <c r="H189" s="33"/>
    </row>
    <row r="190" spans="1:8" ht="44.25" customHeight="1">
      <c r="A190" s="333"/>
      <c r="B190" s="334" t="s">
        <v>934</v>
      </c>
      <c r="C190" s="334"/>
      <c r="D190" s="43" t="s">
        <v>786</v>
      </c>
      <c r="E190" s="45" t="s">
        <v>962</v>
      </c>
      <c r="H190" s="33"/>
    </row>
    <row r="191" spans="1:8" ht="52.5" customHeight="1">
      <c r="A191" s="333" t="s">
        <v>935</v>
      </c>
      <c r="B191" s="334" t="s">
        <v>936</v>
      </c>
      <c r="C191" s="334"/>
      <c r="D191" s="43" t="s">
        <v>786</v>
      </c>
      <c r="E191" s="45" t="s">
        <v>962</v>
      </c>
      <c r="H191" s="33"/>
    </row>
    <row r="192" spans="1:8" ht="32.25" customHeight="1">
      <c r="A192" s="333"/>
      <c r="B192" s="334" t="s">
        <v>937</v>
      </c>
      <c r="C192" s="334"/>
      <c r="D192" s="43" t="s">
        <v>786</v>
      </c>
      <c r="E192" s="45" t="s">
        <v>967</v>
      </c>
      <c r="H192" s="33"/>
    </row>
    <row r="193" spans="1:8" ht="49.5" customHeight="1">
      <c r="A193" s="333"/>
      <c r="B193" s="334" t="s">
        <v>938</v>
      </c>
      <c r="C193" s="334"/>
      <c r="D193" s="43" t="s">
        <v>786</v>
      </c>
      <c r="E193" s="45" t="s">
        <v>962</v>
      </c>
      <c r="H193" s="33"/>
    </row>
    <row r="194" spans="1:8" ht="35.25" customHeight="1">
      <c r="A194" s="333"/>
      <c r="B194" s="334" t="s">
        <v>939</v>
      </c>
      <c r="C194" s="334"/>
      <c r="D194" s="43" t="s">
        <v>786</v>
      </c>
      <c r="E194" s="45" t="s">
        <v>962</v>
      </c>
      <c r="H194" s="33"/>
    </row>
    <row r="195" spans="1:8" ht="54.75" customHeight="1">
      <c r="A195" s="333" t="s">
        <v>940</v>
      </c>
      <c r="B195" s="334" t="s">
        <v>941</v>
      </c>
      <c r="C195" s="334"/>
      <c r="D195" s="43" t="s">
        <v>786</v>
      </c>
      <c r="E195" s="45" t="s">
        <v>967</v>
      </c>
      <c r="H195" s="33"/>
    </row>
    <row r="196" spans="1:8" ht="50.25" customHeight="1">
      <c r="A196" s="333"/>
      <c r="B196" s="334" t="s">
        <v>942</v>
      </c>
      <c r="C196" s="334"/>
      <c r="D196" s="43" t="s">
        <v>786</v>
      </c>
      <c r="E196" s="47" t="s">
        <v>968</v>
      </c>
      <c r="H196" s="33"/>
    </row>
    <row r="197" spans="1:8" ht="52.5" customHeight="1">
      <c r="A197" s="333"/>
      <c r="B197" s="334" t="s">
        <v>943</v>
      </c>
      <c r="C197" s="334"/>
      <c r="D197" s="43" t="s">
        <v>786</v>
      </c>
      <c r="E197" s="45" t="s">
        <v>955</v>
      </c>
      <c r="H197" s="33"/>
    </row>
    <row r="198" spans="1:8" ht="51.75" customHeight="1">
      <c r="A198" s="333"/>
      <c r="B198" s="334" t="s">
        <v>944</v>
      </c>
      <c r="C198" s="334"/>
      <c r="D198" s="43" t="s">
        <v>786</v>
      </c>
      <c r="E198" s="45" t="s">
        <v>955</v>
      </c>
      <c r="H198" s="33"/>
    </row>
    <row r="199" spans="1:8" ht="47.25" customHeight="1">
      <c r="A199" s="333"/>
      <c r="B199" s="334" t="s">
        <v>945</v>
      </c>
      <c r="C199" s="334"/>
      <c r="D199" s="43" t="s">
        <v>786</v>
      </c>
      <c r="E199" s="45" t="s">
        <v>955</v>
      </c>
      <c r="H199" s="33"/>
    </row>
    <row r="200" spans="1:8" ht="48" customHeight="1">
      <c r="A200" s="333"/>
      <c r="B200" s="334" t="s">
        <v>946</v>
      </c>
      <c r="C200" s="334"/>
      <c r="D200" s="43" t="s">
        <v>786</v>
      </c>
      <c r="E200" s="45" t="s">
        <v>955</v>
      </c>
      <c r="H200" s="33"/>
    </row>
    <row r="201" spans="1:8" ht="59.25" customHeight="1">
      <c r="A201" s="333"/>
      <c r="B201" s="334" t="s">
        <v>947</v>
      </c>
      <c r="C201" s="334"/>
      <c r="D201" s="43" t="s">
        <v>786</v>
      </c>
      <c r="E201" s="45" t="s">
        <v>955</v>
      </c>
      <c r="H201" s="33"/>
    </row>
    <row r="202" spans="1:8" ht="56.25" customHeight="1">
      <c r="A202" s="331" t="s">
        <v>948</v>
      </c>
      <c r="B202" s="332" t="s">
        <v>949</v>
      </c>
      <c r="C202" s="332"/>
      <c r="D202" s="43" t="s">
        <v>786</v>
      </c>
      <c r="E202" s="45" t="s">
        <v>955</v>
      </c>
      <c r="H202" s="33"/>
    </row>
    <row r="203" spans="1:8" ht="59.25" customHeight="1">
      <c r="A203" s="331"/>
      <c r="B203" s="332" t="s">
        <v>950</v>
      </c>
      <c r="C203" s="332"/>
      <c r="D203" s="43" t="s">
        <v>786</v>
      </c>
      <c r="E203" s="45" t="s">
        <v>955</v>
      </c>
      <c r="H203" s="33"/>
    </row>
    <row r="204" spans="1:8" ht="46.5" customHeight="1">
      <c r="A204" s="331"/>
      <c r="B204" s="332" t="s">
        <v>951</v>
      </c>
      <c r="C204" s="332"/>
      <c r="D204" s="43" t="s">
        <v>786</v>
      </c>
      <c r="E204" s="45" t="s">
        <v>955</v>
      </c>
      <c r="H204" s="33"/>
    </row>
    <row r="205" spans="1:8" ht="16.5" customHeight="1"/>
  </sheetData>
  <sheetProtection password="CEED" sheet="1" objects="1" scenarios="1"/>
  <mergeCells count="214">
    <mergeCell ref="A1:D1"/>
    <mergeCell ref="G1:I1"/>
    <mergeCell ref="A2:C2"/>
    <mergeCell ref="G2:I2"/>
    <mergeCell ref="A3:C3"/>
    <mergeCell ref="G3:I3"/>
    <mergeCell ref="A4:C5"/>
    <mergeCell ref="G4:I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D170"/>
    <mergeCell ref="A171:A182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3:A184"/>
    <mergeCell ref="B183:C183"/>
    <mergeCell ref="B184:C184"/>
    <mergeCell ref="A185:A187"/>
    <mergeCell ref="B185:C185"/>
    <mergeCell ref="B186:C186"/>
    <mergeCell ref="B187:C187"/>
    <mergeCell ref="A188:A190"/>
    <mergeCell ref="B188:C188"/>
    <mergeCell ref="B189:C189"/>
    <mergeCell ref="B190:C190"/>
    <mergeCell ref="A202:A204"/>
    <mergeCell ref="B202:C202"/>
    <mergeCell ref="B203:C203"/>
    <mergeCell ref="B204:C204"/>
    <mergeCell ref="A191:A194"/>
    <mergeCell ref="B191:C191"/>
    <mergeCell ref="B192:C192"/>
    <mergeCell ref="B193:C193"/>
    <mergeCell ref="B194:C194"/>
    <mergeCell ref="A195:A201"/>
    <mergeCell ref="B195:C195"/>
    <mergeCell ref="B196:C196"/>
    <mergeCell ref="B197:C197"/>
    <mergeCell ref="B198:C198"/>
    <mergeCell ref="B199:C199"/>
    <mergeCell ref="B200:C200"/>
    <mergeCell ref="B201:C201"/>
  </mergeCells>
  <dataValidations count="1">
    <dataValidation type="list" allowBlank="1" showInputMessage="1" showErrorMessage="1" sqref="E3">
      <formula1>INDIRECT($E$2)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Лист1!$A$48:$A$79</xm:f>
          </x14:formula1>
          <x14:formula2>
            <xm:f>0</xm:f>
          </x14:formula2>
          <xm:sqref>E2</xm:sqref>
        </x14:dataValidation>
        <x14:dataValidation type="list" allowBlank="1" showInputMessage="1" showErrorMessage="1" xr:uid="{00000000-0002-0000-0200-000002000000}">
          <x14:formula1>
            <xm:f>Лист5!$E$1:$E$3</xm:f>
          </x14:formula1>
          <x14:formula2>
            <xm:f>0</xm:f>
          </x14:formula2>
          <xm:sqref>E8</xm:sqref>
        </x14:dataValidation>
        <x14:dataValidation type="list" allowBlank="1" showInputMessage="1" showErrorMessage="1" xr:uid="{00000000-0002-0000-0200-000003000000}">
          <x14:formula1>
            <xm:f>Лист5!$A$1:$A$8</xm:f>
          </x14:formula1>
          <x14:formula2>
            <xm:f>0</xm:f>
          </x14:formula2>
          <xm:sqref>E7</xm:sqref>
        </x14:dataValidation>
        <x14:dataValidation type="list" allowBlank="1" showInputMessage="1" showErrorMessage="1" xr:uid="{00000000-0002-0000-0200-000004000000}">
          <x14:formula1>
            <xm:f>Лист5!$G$1:$G$4</xm:f>
          </x14:formula1>
          <x14:formula2>
            <xm:f>0</xm:f>
          </x14:formula2>
          <xm:sqref>E167</xm:sqref>
        </x14:dataValidation>
        <x14:dataValidation type="list" allowBlank="1" showInputMessage="1" showErrorMessage="1" xr:uid="{00000000-0002-0000-0200-000005000000}">
          <x14:formula1>
            <xm:f>Лист5!$J$1:$J$2</xm:f>
          </x14:formula1>
          <x14:formula2>
            <xm:f>0</xm:f>
          </x14:formula2>
          <xm:sqref>E171:E172 E197:E204</xm:sqref>
        </x14:dataValidation>
        <x14:dataValidation type="list" allowBlank="1" showInputMessage="1" showErrorMessage="1" xr:uid="{00000000-0002-0000-0200-000006000000}">
          <x14:formula1>
            <xm:f>Лист5!$L$1:$L$3</xm:f>
          </x14:formula1>
          <x14:formula2>
            <xm:f>0</xm:f>
          </x14:formula2>
          <xm:sqref>E173:E187 E189:E195</xm:sqref>
        </x14:dataValidation>
        <x14:dataValidation type="list" allowBlank="1" showInputMessage="1" showErrorMessage="1" xr:uid="{00000000-0002-0000-0200-000007000000}">
          <x14:formula1>
            <xm:f>Лист5!$O$1:$O$3</xm:f>
          </x14:formula1>
          <x14:formula2>
            <xm:f>0</xm:f>
          </x14:formula2>
          <xm:sqref>E188 E196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S81"/>
  <sheetViews>
    <sheetView topLeftCell="A34" workbookViewId="0">
      <selection activeCell="M24" sqref="M24"/>
    </sheetView>
  </sheetViews>
  <sheetFormatPr defaultRowHeight="15"/>
  <cols>
    <col min="1" max="1025" width="8.7109375" customWidth="1"/>
  </cols>
  <sheetData>
    <row r="1" spans="1:15">
      <c r="A1" t="s">
        <v>952</v>
      </c>
      <c r="E1" t="s">
        <v>953</v>
      </c>
      <c r="G1" t="s">
        <v>954</v>
      </c>
      <c r="J1" t="s">
        <v>955</v>
      </c>
      <c r="L1" t="s">
        <v>956</v>
      </c>
      <c r="O1" t="s">
        <v>957</v>
      </c>
    </row>
    <row r="2" spans="1:15">
      <c r="A2" t="s">
        <v>958</v>
      </c>
      <c r="E2" t="s">
        <v>959</v>
      </c>
      <c r="G2" t="s">
        <v>960</v>
      </c>
      <c r="J2" t="s">
        <v>961</v>
      </c>
      <c r="L2" t="s">
        <v>962</v>
      </c>
      <c r="O2" t="s">
        <v>963</v>
      </c>
    </row>
    <row r="3" spans="1:15">
      <c r="A3" t="s">
        <v>964</v>
      </c>
      <c r="E3" t="s">
        <v>965</v>
      </c>
      <c r="G3" t="s">
        <v>966</v>
      </c>
      <c r="L3" t="s">
        <v>967</v>
      </c>
      <c r="O3" t="s">
        <v>968</v>
      </c>
    </row>
    <row r="4" spans="1:15">
      <c r="A4" t="s">
        <v>969</v>
      </c>
      <c r="G4" t="s">
        <v>970</v>
      </c>
    </row>
    <row r="5" spans="1:15">
      <c r="A5" t="s">
        <v>971</v>
      </c>
    </row>
    <row r="6" spans="1:15">
      <c r="A6" t="s">
        <v>972</v>
      </c>
    </row>
    <row r="7" spans="1:15">
      <c r="A7" t="s">
        <v>973</v>
      </c>
    </row>
    <row r="8" spans="1:15">
      <c r="A8" t="s">
        <v>974</v>
      </c>
    </row>
    <row r="22" spans="1:13">
      <c r="A22" s="48" t="s">
        <v>975</v>
      </c>
      <c r="C22" s="48"/>
    </row>
    <row r="23" spans="1:13">
      <c r="A23" s="48" t="s">
        <v>976</v>
      </c>
      <c r="C23" s="49"/>
    </row>
    <row r="24" spans="1:13">
      <c r="A24" s="48" t="s">
        <v>977</v>
      </c>
      <c r="C24" s="48" t="s">
        <v>978</v>
      </c>
      <c r="F24" s="48"/>
      <c r="H24" s="48" t="s">
        <v>979</v>
      </c>
      <c r="J24" s="48">
        <v>0.5</v>
      </c>
      <c r="L24" t="s">
        <v>980</v>
      </c>
      <c r="M24" t="s">
        <v>981</v>
      </c>
    </row>
    <row r="25" spans="1:13" ht="26.25">
      <c r="A25" s="48" t="s">
        <v>982</v>
      </c>
      <c r="C25" s="48" t="s">
        <v>983</v>
      </c>
      <c r="F25" s="50" t="s">
        <v>984</v>
      </c>
      <c r="H25" s="48" t="s">
        <v>985</v>
      </c>
      <c r="J25" s="50">
        <v>1</v>
      </c>
      <c r="L25" t="s">
        <v>986</v>
      </c>
      <c r="M25" t="s">
        <v>848</v>
      </c>
    </row>
    <row r="26" spans="1:13" ht="39">
      <c r="C26" s="48" t="s">
        <v>987</v>
      </c>
      <c r="F26" s="50" t="s">
        <v>988</v>
      </c>
      <c r="H26" s="48" t="s">
        <v>989</v>
      </c>
      <c r="J26" s="50">
        <v>1.5</v>
      </c>
      <c r="L26" t="s">
        <v>990</v>
      </c>
      <c r="M26" t="s">
        <v>849</v>
      </c>
    </row>
    <row r="27" spans="1:13" ht="26.25">
      <c r="C27" s="48" t="s">
        <v>991</v>
      </c>
      <c r="F27" s="50" t="s">
        <v>992</v>
      </c>
      <c r="J27" s="50">
        <v>2</v>
      </c>
      <c r="L27" t="s">
        <v>993</v>
      </c>
      <c r="M27" t="s">
        <v>994</v>
      </c>
    </row>
    <row r="28" spans="1:13">
      <c r="C28" s="48" t="s">
        <v>995</v>
      </c>
      <c r="J28" s="48" t="s">
        <v>996</v>
      </c>
      <c r="L28" t="s">
        <v>997</v>
      </c>
      <c r="M28" t="s">
        <v>851</v>
      </c>
    </row>
    <row r="29" spans="1:13">
      <c r="C29" s="48" t="s">
        <v>998</v>
      </c>
      <c r="L29" t="s">
        <v>999</v>
      </c>
      <c r="M29" t="s">
        <v>852</v>
      </c>
    </row>
    <row r="30" spans="1:13">
      <c r="C30" s="48" t="s">
        <v>1000</v>
      </c>
      <c r="L30" t="s">
        <v>880</v>
      </c>
      <c r="M30" t="s">
        <v>853</v>
      </c>
    </row>
    <row r="31" spans="1:13">
      <c r="C31" s="48" t="s">
        <v>1001</v>
      </c>
      <c r="L31" t="s">
        <v>881</v>
      </c>
      <c r="M31" t="s">
        <v>854</v>
      </c>
    </row>
    <row r="32" spans="1:13">
      <c r="C32" s="48" t="s">
        <v>1002</v>
      </c>
      <c r="M32" t="s">
        <v>855</v>
      </c>
    </row>
    <row r="33" spans="3:19">
      <c r="C33" s="48" t="s">
        <v>1003</v>
      </c>
    </row>
    <row r="34" spans="3:19">
      <c r="C34" s="48" t="s">
        <v>1004</v>
      </c>
    </row>
    <row r="35" spans="3:19">
      <c r="C35" s="48"/>
    </row>
    <row r="36" spans="3:19">
      <c r="L36" t="s">
        <v>1005</v>
      </c>
      <c r="M36" t="s">
        <v>1006</v>
      </c>
      <c r="N36" t="s">
        <v>1007</v>
      </c>
      <c r="O36" t="s">
        <v>1008</v>
      </c>
      <c r="P36" t="s">
        <v>1009</v>
      </c>
      <c r="R36">
        <v>2019</v>
      </c>
    </row>
    <row r="37" spans="3:19">
      <c r="L37" t="s">
        <v>1010</v>
      </c>
      <c r="M37">
        <v>2013</v>
      </c>
      <c r="N37" t="s">
        <v>897</v>
      </c>
      <c r="O37" t="s">
        <v>857</v>
      </c>
      <c r="P37" t="s">
        <v>1011</v>
      </c>
      <c r="R37">
        <v>2020</v>
      </c>
      <c r="S37" t="s">
        <v>1007</v>
      </c>
    </row>
    <row r="38" spans="3:19">
      <c r="M38">
        <v>2014</v>
      </c>
      <c r="N38" t="s">
        <v>898</v>
      </c>
      <c r="O38" t="s">
        <v>858</v>
      </c>
      <c r="R38">
        <v>2021</v>
      </c>
      <c r="S38" t="s">
        <v>897</v>
      </c>
    </row>
    <row r="39" spans="3:19">
      <c r="M39">
        <v>2015</v>
      </c>
      <c r="N39" t="s">
        <v>899</v>
      </c>
      <c r="O39" t="s">
        <v>859</v>
      </c>
      <c r="R39">
        <v>2022</v>
      </c>
      <c r="S39" t="s">
        <v>898</v>
      </c>
    </row>
    <row r="40" spans="3:19">
      <c r="M40">
        <v>2016</v>
      </c>
      <c r="N40" t="s">
        <v>900</v>
      </c>
      <c r="O40" t="s">
        <v>860</v>
      </c>
      <c r="S40" t="s">
        <v>899</v>
      </c>
    </row>
    <row r="41" spans="3:19">
      <c r="M41">
        <v>2017</v>
      </c>
      <c r="N41" t="s">
        <v>901</v>
      </c>
      <c r="O41" t="s">
        <v>861</v>
      </c>
      <c r="S41" t="s">
        <v>900</v>
      </c>
    </row>
    <row r="42" spans="3:19">
      <c r="M42">
        <v>2018</v>
      </c>
      <c r="O42" t="s">
        <v>862</v>
      </c>
      <c r="S42" t="s">
        <v>901</v>
      </c>
    </row>
    <row r="43" spans="3:19">
      <c r="M43">
        <v>2019</v>
      </c>
      <c r="O43" t="s">
        <v>863</v>
      </c>
    </row>
    <row r="44" spans="3:19">
      <c r="M44">
        <v>2020</v>
      </c>
      <c r="O44" t="s">
        <v>864</v>
      </c>
    </row>
    <row r="45" spans="3:19">
      <c r="M45">
        <v>2021</v>
      </c>
    </row>
    <row r="52" spans="1:8" ht="15" customHeight="1">
      <c r="A52" s="51" t="s">
        <v>1012</v>
      </c>
      <c r="C52" s="48"/>
      <c r="D52" s="48"/>
      <c r="F52" s="48" t="s">
        <v>979</v>
      </c>
      <c r="H52" s="48">
        <v>0.5</v>
      </c>
    </row>
    <row r="53" spans="1:8" ht="26.25">
      <c r="A53" s="51" t="s">
        <v>1013</v>
      </c>
      <c r="C53" s="50" t="s">
        <v>984</v>
      </c>
      <c r="D53" s="48" t="s">
        <v>979</v>
      </c>
      <c r="F53" s="50" t="s">
        <v>1014</v>
      </c>
      <c r="H53" s="50">
        <v>1</v>
      </c>
    </row>
    <row r="54" spans="1:8" ht="39">
      <c r="A54" s="51" t="s">
        <v>1015</v>
      </c>
      <c r="C54" s="50" t="s">
        <v>988</v>
      </c>
      <c r="D54" s="50" t="s">
        <v>1014</v>
      </c>
      <c r="F54" s="48" t="s">
        <v>985</v>
      </c>
      <c r="H54" s="50">
        <v>1.5</v>
      </c>
    </row>
    <row r="55" spans="1:8" ht="26.25">
      <c r="A55" s="51" t="s">
        <v>1016</v>
      </c>
      <c r="C55" s="50" t="s">
        <v>992</v>
      </c>
      <c r="D55" s="48" t="s">
        <v>985</v>
      </c>
      <c r="F55" s="48" t="s">
        <v>1017</v>
      </c>
      <c r="H55" s="50">
        <v>2</v>
      </c>
    </row>
    <row r="56" spans="1:8">
      <c r="A56" s="51" t="s">
        <v>1018</v>
      </c>
      <c r="C56" s="48"/>
      <c r="D56" s="48" t="s">
        <v>1017</v>
      </c>
      <c r="F56" s="48" t="s">
        <v>1019</v>
      </c>
      <c r="H56" s="48" t="s">
        <v>996</v>
      </c>
    </row>
    <row r="57" spans="1:8">
      <c r="C57" s="48"/>
      <c r="D57" s="48" t="s">
        <v>1019</v>
      </c>
      <c r="F57" s="48" t="s">
        <v>1020</v>
      </c>
    </row>
    <row r="58" spans="1:8">
      <c r="C58" s="48"/>
      <c r="D58" s="48" t="s">
        <v>1020</v>
      </c>
      <c r="F58" s="48" t="s">
        <v>1021</v>
      </c>
    </row>
    <row r="59" spans="1:8">
      <c r="C59" s="48"/>
      <c r="D59" s="48" t="s">
        <v>1021</v>
      </c>
      <c r="F59" s="48" t="s">
        <v>1022</v>
      </c>
    </row>
    <row r="60" spans="1:8">
      <c r="C60" s="48"/>
      <c r="D60" s="48" t="s">
        <v>1022</v>
      </c>
      <c r="F60" s="48" t="s">
        <v>1023</v>
      </c>
    </row>
    <row r="61" spans="1:8">
      <c r="C61" s="48"/>
      <c r="D61" s="48" t="s">
        <v>1023</v>
      </c>
      <c r="F61" s="48" t="s">
        <v>1024</v>
      </c>
    </row>
    <row r="62" spans="1:8">
      <c r="C62" s="48"/>
      <c r="D62" s="48" t="s">
        <v>1024</v>
      </c>
    </row>
    <row r="67" spans="1:18" ht="25.5">
      <c r="A67" s="52" t="s">
        <v>1025</v>
      </c>
      <c r="C67" s="52">
        <v>68</v>
      </c>
      <c r="E67" s="53"/>
      <c r="F67" s="53" t="s">
        <v>1026</v>
      </c>
      <c r="G67" s="54" t="s">
        <v>1027</v>
      </c>
      <c r="R67" s="53" t="s">
        <v>1028</v>
      </c>
    </row>
    <row r="68" spans="1:18" ht="51">
      <c r="A68" s="52" t="s">
        <v>1029</v>
      </c>
      <c r="C68" s="52">
        <v>70</v>
      </c>
      <c r="E68" s="53" t="s">
        <v>984</v>
      </c>
      <c r="F68" s="53" t="s">
        <v>1028</v>
      </c>
      <c r="G68" s="55" t="s">
        <v>1030</v>
      </c>
    </row>
    <row r="69" spans="1:18" ht="51">
      <c r="C69" s="52" t="s">
        <v>901</v>
      </c>
      <c r="E69" s="53" t="s">
        <v>988</v>
      </c>
      <c r="F69" s="53" t="s">
        <v>1031</v>
      </c>
      <c r="G69" s="55" t="s">
        <v>1032</v>
      </c>
      <c r="R69" s="53" t="s">
        <v>1031</v>
      </c>
    </row>
    <row r="70" spans="1:18" ht="63.75">
      <c r="E70" s="53" t="s">
        <v>992</v>
      </c>
      <c r="F70" s="53" t="s">
        <v>1033</v>
      </c>
      <c r="G70" s="55" t="s">
        <v>1034</v>
      </c>
    </row>
    <row r="71" spans="1:18" ht="51">
      <c r="E71" s="52"/>
      <c r="F71" s="53" t="s">
        <v>1035</v>
      </c>
      <c r="G71" s="54" t="s">
        <v>1036</v>
      </c>
      <c r="R71" s="53" t="s">
        <v>1033</v>
      </c>
    </row>
    <row r="72" spans="1:18">
      <c r="E72" s="52"/>
      <c r="F72" s="56"/>
      <c r="G72" s="54" t="s">
        <v>1037</v>
      </c>
    </row>
    <row r="73" spans="1:18" ht="51">
      <c r="E73" s="52"/>
      <c r="F73" s="52"/>
      <c r="G73" s="54" t="s">
        <v>1038</v>
      </c>
      <c r="R73" s="53" t="s">
        <v>1035</v>
      </c>
    </row>
    <row r="74" spans="1:18">
      <c r="E74" s="52"/>
      <c r="F74" s="52"/>
      <c r="G74" s="54" t="s">
        <v>1039</v>
      </c>
    </row>
    <row r="75" spans="1:18">
      <c r="E75" s="52"/>
      <c r="F75" s="52"/>
      <c r="G75" s="54" t="s">
        <v>1040</v>
      </c>
    </row>
    <row r="76" spans="1:18">
      <c r="E76" s="52"/>
      <c r="F76" s="52"/>
      <c r="G76" s="54" t="s">
        <v>1041</v>
      </c>
    </row>
    <row r="77" spans="1:18">
      <c r="E77" s="52"/>
      <c r="F77" s="52"/>
      <c r="G77" s="54" t="s">
        <v>1042</v>
      </c>
    </row>
    <row r="78" spans="1:18">
      <c r="E78" s="52"/>
      <c r="F78" s="52"/>
      <c r="G78" s="54" t="s">
        <v>1043</v>
      </c>
    </row>
    <row r="79" spans="1:18">
      <c r="E79" s="52"/>
      <c r="F79" s="52"/>
      <c r="G79" s="54" t="s">
        <v>1044</v>
      </c>
    </row>
    <row r="80" spans="1:18">
      <c r="E80" s="52"/>
      <c r="F80" s="52"/>
      <c r="G80" s="54" t="s">
        <v>1045</v>
      </c>
    </row>
    <row r="81" spans="5:7">
      <c r="E81" s="52"/>
      <c r="F81" s="52"/>
      <c r="G81" s="54" t="s">
        <v>1046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activeCell="A28" sqref="A28"/>
    </sheetView>
  </sheetViews>
  <sheetFormatPr defaultRowHeight="15"/>
  <cols>
    <col min="1" max="1025" width="8.7109375" customWidth="1"/>
  </cols>
  <sheetData>
    <row r="1" spans="1:1">
      <c r="A1" s="57">
        <f>COUNTIFS('Форма ОУ ФГОС НОО'!$Q$29:$Q$88,Лист5!$F$71,'Форма ОУ ФГОС НОО'!$R$29:$R$88,Лист5!$H$24)+COUNTIFS('Форма ОУ ФГОС НОО'!$Q$29:$Q$88,Лист5!$F$71,'Форма ОУ ФГОС НОО'!$T$29:$T$88,Лист5!$H$24)</f>
        <v>0</v>
      </c>
    </row>
    <row r="2" spans="1:1">
      <c r="A2" s="57">
        <f>COUNTIFS('Форма ОУ ФГОС НОО'!$Q$29:$Q$88,Лист5!$F$71,'Форма ОУ ФГОС НОО'!$R$29:$R$88,Лист5!$H$25)+COUNTIFS('Форма ОУ ФГОС НОО'!$Q$29:$Q$88,Лист5!$F$71,'Форма ОУ ФГОС НОО'!$T$29:$T$88,Лист5!$H$25)</f>
        <v>0</v>
      </c>
    </row>
    <row r="3" spans="1:1">
      <c r="A3" s="57">
        <f>COUNTIFS('Форма ОУ ФГОС НОО'!$Q$29:$Q$88,Лист5!$F$71,'Форма ОУ ФГОС НОО'!$R$29:$R$88,Лист5!$H$26)+COUNTIFS('Форма ОУ ФГОС НОО'!$Q$29:$Q$88,Лист5!$F$71,'Форма ОУ ФГОС НОО'!$T$29:$T$88,Лист5!$H$26)</f>
        <v>0</v>
      </c>
    </row>
    <row r="4" spans="1:1">
      <c r="A4" s="57">
        <f>COUNTIFS('Форма ОУ ФГОС ООО, кадры 5-11'!$P$66:$P$125,Лист5!$F$71,'Форма ОУ ФГОС ООО, кадры 5-11'!$Q$66:$Q$125,Лист5!$F$53)+COUNTIFS('Форма ОУ ФГОС ООО, кадры 5-11'!$P$66:$P$125,Лист5!$F$71,'Форма ОУ ФГОС ООО, кадры 5-11'!$S$66:$S$125,Лист5!$F$53)</f>
        <v>0</v>
      </c>
    </row>
    <row r="5" spans="1:1">
      <c r="A5" s="57">
        <f>COUNTIFS('Форма ОУ ФГОС ООО, кадры 5-11'!$P$66:$P$125,Лист5!$F$71,'Форма ОУ ФГОС ООО, кадры 5-11'!$Q$66:$Q$125,Лист5!$F$54)+COUNTIFS('Форма ОУ ФГОС ООО, кадры 5-11'!$P$66:$P$125,Лист5!$F$71,'Форма ОУ ФГОС ООО, кадры 5-11'!$S$66:$S$125,Лист5!$F$54)</f>
        <v>0</v>
      </c>
    </row>
    <row r="6" spans="1:1">
      <c r="A6" s="57">
        <f>COUNTIFS('Форма ОУ ФГОС ООО, кадры 5-11'!$P$66:$P$125,Лист5!$F$71,'Форма ОУ ФГОС ООО, кадры 5-11'!$Q$66:$Q$125,Лист5!$F$55)+COUNTIFS('Форма ОУ ФГОС ООО, кадры 5-11'!$P$66:$P$125,Лист5!$F$71,'Форма ОУ ФГОС ООО, кадры 5-11'!$S$66:$S$125,Лист5!$F$55)</f>
        <v>0</v>
      </c>
    </row>
    <row r="7" spans="1:1">
      <c r="A7" s="57">
        <f>COUNTIFS('Форма ОУ ФГОС ООО, кадры 5-11'!$P$66:$P$125,Лист5!$F$71,'Форма ОУ ФГОС ООО, кадры 5-11'!$Q$66:$Q$125,Лист5!$F$56)+COUNTIFS('Форма ОУ ФГОС ООО, кадры 5-11'!$P$66:$P$125,Лист5!$F$71,'Форма ОУ ФГОС ООО, кадры 5-11'!$S$66:$S$125,Лист5!$F$56)</f>
        <v>0</v>
      </c>
    </row>
    <row r="8" spans="1:1">
      <c r="A8" s="57">
        <f>COUNTIFS('Форма ОУ ФГОС ООО, кадры 5-11'!$P$66:$P$125,Лист5!$F$71,'Форма ОУ ФГОС ООО, кадры 5-11'!$Q$66:$Q$125,Лист5!$F$57)+COUNTIFS('Форма ОУ ФГОС ООО, кадры 5-11'!$P$66:$P$125,Лист5!$F$71,'Форма ОУ ФГОС ООО, кадры 5-11'!$S$66:$S$125,Лист5!$F$57)</f>
        <v>0</v>
      </c>
    </row>
    <row r="9" spans="1:1">
      <c r="A9" s="57">
        <f>COUNTIFS('Форма ОУ ФГОС ООО, кадры 5-11'!$P$66:$P$125,Лист5!$F$71,'Форма ОУ ФГОС ООО, кадры 5-11'!$Q$66:$Q$125,Лист5!$F$58)+COUNTIFS('Форма ОУ ФГОС ООО, кадры 5-11'!$P$66:$P$125,Лист5!$F$71,'Форма ОУ ФГОС ООО, кадры 5-11'!$S$66:$S$125,Лист5!$F$58)</f>
        <v>0</v>
      </c>
    </row>
    <row r="10" spans="1:1">
      <c r="A10" s="57">
        <f>COUNTIFS('Форма ОУ ФГОС ООО, кадры 5-11'!$P$66:$P$125,Лист5!$F$71,'Форма ОУ ФГОС ООО, кадры 5-11'!$Q$66:$Q$125,Лист5!$F$59)+COUNTIFS('Форма ОУ ФГОС ООО, кадры 5-11'!$P$66:$P$125,Лист5!$F$71,'Форма ОУ ФГОС ООО, кадры 5-11'!$S$66:$S$125,Лист5!$F$59)</f>
        <v>0</v>
      </c>
    </row>
    <row r="11" spans="1:1">
      <c r="A11" s="57">
        <f>COUNTIFS('Форма ОУ ФГОС ООО, кадры 5-11'!$P$66:$P$125,Лист5!$F$71,'Форма ОУ ФГОС ООО, кадры 5-11'!$Q$66:$Q$125,Лист5!$F$60)+COUNTIFS('Форма ОУ ФГОС ООО, кадры 5-11'!$P$66:$P$125,Лист5!$F$71,'Форма ОУ ФГОС ООО, кадры 5-11'!$S$66:$S$125,Лист5!$F$60)</f>
        <v>0</v>
      </c>
    </row>
    <row r="12" spans="1:1">
      <c r="A12" s="57">
        <f>COUNTIFS('Форма ОУ ФГОС ООО, кадры 5-11'!$P$66:$P$125,Лист5!$F$71,'Форма ОУ ФГОС ООО, кадры 5-11'!$Q$66:$Q$125,Лист5!$F$61)+COUNTIFS('Форма ОУ ФГОС ООО, кадры 5-11'!$P$66:$P$125,Лист5!$F$71,'Форма ОУ ФГОС ООО, кадры 5-11'!$S$66:$S$125,Лист5!$F$61)</f>
        <v>0</v>
      </c>
    </row>
    <row r="13" spans="1:1">
      <c r="A13" s="57">
        <f>COUNTIFS('Форма ОУ ФГОС ООО, кадры 5-11'!$P$66:$P$125,Лист5!$F$71,'Форма ОУ ФГОС ООО, кадры 5-11'!$Q$66:$Q$125,Лист5!$F$62)+COUNTIFS('Форма ОУ ФГОС ООО, кадры 5-11'!$P$66:$P$125,Лист5!$F$71,'Форма ОУ ФГОС ООО, кадры 5-11'!$S$66:$S$125,Лист5!$F$62)</f>
        <v>0</v>
      </c>
    </row>
    <row r="14" spans="1:1">
      <c r="A14" s="57">
        <f>SUMIFS('Форма ОУ  ФГОС СОО'!$U$24:$U$43,'Форма ОУ  ФГОС СОО'!$S$24:$S$43,Лист5!$F$71)</f>
        <v>0</v>
      </c>
    </row>
    <row r="15" spans="1:1">
      <c r="A15" s="57">
        <f>SUMIFS('Форма ОУ  ФГОС СОО'!$V$24:$V$43,'Форма ОУ  ФГОС СОО'!$S$24:$S$43,Лист5!$F$71)</f>
        <v>0</v>
      </c>
    </row>
    <row r="16" spans="1:1">
      <c r="A16" s="57">
        <f>SUMIFS('Форма ОУ  ФГОС СОО'!$W$24:$W$43,'Форма ОУ  ФГОС СОО'!$S$24:$S$43,Лист5!$F$71)</f>
        <v>0</v>
      </c>
    </row>
    <row r="17" spans="1:1">
      <c r="A17" s="57">
        <f>SUMIFS('Форма ОУ  ФГОС СОО'!$X$24:$X$43,'Форма ОУ  ФГОС СОО'!$S$24:$S$43,Лист5!$F$71)</f>
        <v>0</v>
      </c>
    </row>
    <row r="18" spans="1:1">
      <c r="A18" s="57">
        <f>SUMIFS('Форма ОУ  ФГОС СОО'!$Y$24:$Y$43,'Форма ОУ  ФГОС СОО'!$S$24:$S$43,Лист5!$F$71)</f>
        <v>0</v>
      </c>
    </row>
    <row r="19" spans="1:1">
      <c r="A19" s="57">
        <f>SUMIFS('Форма ОУ  ФГОС СОО'!$Z$24:$Z$43,'Форма ОУ  ФГОС СОО'!$S$24:$S$43,Лист5!$F$71)</f>
        <v>0</v>
      </c>
    </row>
    <row r="20" spans="1:1">
      <c r="A20" s="57">
        <f>SUMIFS('Форма ОУ  ФГОС СОО'!$AA$24:$AA$43,'Форма ОУ  ФГОС СОО'!$S$24:$S$43,Лист5!$F$71)</f>
        <v>0</v>
      </c>
    </row>
    <row r="21" spans="1:1">
      <c r="A21" s="57">
        <f>SUMIFS('Форма ОУ  ФГОС СОО'!$AB$24:$AB$43,'Форма ОУ  ФГОС СОО'!$S$24:$S$43,Лист5!$F$71)</f>
        <v>0</v>
      </c>
    </row>
    <row r="22" spans="1:1">
      <c r="A22" s="57">
        <f>SUMIFS('Форма ОУ  ФГОС СОО'!$AC$24:$AC$43,'Форма ОУ  ФГОС СОО'!$S$24:$S$43,Лист5!$F$71)</f>
        <v>0</v>
      </c>
    </row>
    <row r="23" spans="1:1">
      <c r="A23" s="57">
        <f>SUMIFS('Форма ОУ  ФГОС СОО'!$AD$24:$AD$43,'Форма ОУ  ФГОС СОО'!$S$24:$S$43,Лист5!$F$71)</f>
        <v>0</v>
      </c>
    </row>
    <row r="24" spans="1:1">
      <c r="A24" s="57">
        <f>SUMIFS('Форма ОУ  ФГОС СОО'!$AE$24:$AE$43,'Форма ОУ  ФГОС СОО'!$S$24:$S$43,Лист5!$F$71)</f>
        <v>0</v>
      </c>
    </row>
    <row r="25" spans="1:1">
      <c r="A25" s="57">
        <f>SUMIFS('Форма ОУ  ФГОС СОО'!$AF$24:$AF$43,'Форма ОУ  ФГОС СОО'!$S$24:$S$43,Лист5!$F$71)</f>
        <v>0</v>
      </c>
    </row>
    <row r="26" spans="1:1">
      <c r="A26" s="57">
        <f>SUMIFS('Форма ОУ  ФГОС СОО'!$AG$24:$AG$43,'Форма ОУ  ФГОС СОО'!$S$24:$S$43,Лист5!$F$71)</f>
        <v>0</v>
      </c>
    </row>
    <row r="27" spans="1:1">
      <c r="A27" s="57">
        <f>SUMIFS('Форма ОУ  ФГОС СОО'!$AH$24:$AH$43,'Форма ОУ  ФГОС СОО'!$S$24:$S$43,Лист5!$F$71)</f>
        <v>0</v>
      </c>
    </row>
    <row r="28" spans="1:1">
      <c r="A28" s="57">
        <f>SUMIFS('Форма ОУ  ФГОС СОО'!$AI$24:$AI$43,'Форма ОУ  ФГОС СОО'!$S$24:$S$43,Лист5!$F$71)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91"/>
  <sheetViews>
    <sheetView topLeftCell="AG19" workbookViewId="0">
      <selection activeCell="Y49" sqref="Y49"/>
    </sheetView>
  </sheetViews>
  <sheetFormatPr defaultRowHeight="15.75"/>
  <cols>
    <col min="1" max="1" width="19.5703125" style="58" customWidth="1"/>
    <col min="2" max="2" width="19.7109375" style="59" customWidth="1"/>
    <col min="3" max="3" width="23.140625" style="60" customWidth="1"/>
    <col min="4" max="4" width="13.28515625" style="60" customWidth="1"/>
    <col min="5" max="8" width="17.28515625" style="60" customWidth="1"/>
    <col min="9" max="9" width="22.140625" style="60" customWidth="1"/>
    <col min="10" max="12" width="11.42578125" style="60"/>
    <col min="13" max="13" width="16.140625" style="60" customWidth="1"/>
    <col min="14" max="15" width="21" style="60" customWidth="1"/>
    <col min="16" max="16" width="18.140625" style="60" customWidth="1"/>
    <col min="17" max="17" width="9.85546875" style="60" hidden="1" customWidth="1"/>
    <col min="18" max="18" width="19.28515625" style="60" customWidth="1"/>
    <col min="19" max="19" width="9.85546875" style="60" customWidth="1"/>
    <col min="20" max="20" width="21.5703125" style="60" customWidth="1"/>
    <col min="21" max="21" width="9.85546875" style="60" customWidth="1"/>
    <col min="22" max="22" width="18" style="60" customWidth="1"/>
    <col min="23" max="23" width="7.85546875" style="60" customWidth="1"/>
    <col min="24" max="27" width="9.85546875" style="60" customWidth="1"/>
    <col min="28" max="33" width="9.140625" style="60" customWidth="1"/>
    <col min="34" max="35" width="9.140625" style="61" customWidth="1"/>
    <col min="36" max="36" width="20.5703125" style="61" customWidth="1"/>
    <col min="37" max="37" width="38.28515625" style="61" customWidth="1"/>
    <col min="38" max="38" width="18.28515625" style="61" hidden="1" customWidth="1"/>
    <col min="39" max="39" width="25.85546875" style="61" customWidth="1"/>
    <col min="40" max="40" width="9.140625" style="61" customWidth="1"/>
    <col min="41" max="41" width="23" style="61" customWidth="1"/>
    <col min="42" max="42" width="9.140625" style="61" customWidth="1"/>
    <col min="43" max="43" width="13.28515625" style="61" customWidth="1"/>
    <col min="44" max="44" width="19.5703125" style="61" hidden="1" customWidth="1"/>
    <col min="45" max="45" width="9.140625" style="61" customWidth="1"/>
    <col min="46" max="46" width="19.42578125" style="61" customWidth="1"/>
    <col min="47" max="47" width="16" style="61" customWidth="1"/>
    <col min="48" max="48" width="15.5703125" style="61" customWidth="1"/>
    <col min="49" max="54" width="16" style="61" customWidth="1"/>
    <col min="55" max="55" width="22" style="61" customWidth="1"/>
    <col min="56" max="56" width="16" style="61" customWidth="1"/>
    <col min="57" max="57" width="14.28515625" style="61" customWidth="1"/>
    <col min="58" max="58" width="21.140625" style="61" customWidth="1"/>
    <col min="59" max="59" width="14.28515625" style="61" customWidth="1"/>
    <col min="60" max="60" width="13.140625" style="61" customWidth="1"/>
    <col min="61" max="64" width="9.140625" style="62" customWidth="1"/>
    <col min="65" max="1025" width="8.7109375" customWidth="1"/>
  </cols>
  <sheetData>
    <row r="1" spans="1:7">
      <c r="A1" s="374" t="s">
        <v>1047</v>
      </c>
      <c r="B1" s="374"/>
      <c r="F1" s="63"/>
    </row>
    <row r="2" spans="1:7" ht="38.25" customHeight="1">
      <c r="A2" s="370" t="s">
        <v>785</v>
      </c>
      <c r="B2" s="370"/>
      <c r="C2" s="64" t="str">
        <f>'Форма ОУ Общие сведения '!E2</f>
        <v>Георгиевский</v>
      </c>
      <c r="E2" s="349" t="s">
        <v>784</v>
      </c>
      <c r="F2" s="349"/>
      <c r="G2" s="349"/>
    </row>
    <row r="3" spans="1:7" ht="30" customHeight="1">
      <c r="A3" s="370" t="s">
        <v>790</v>
      </c>
      <c r="B3" s="370"/>
      <c r="C3" s="64" t="str">
        <f>'Форма ОУ Общие сведения '!E5</f>
        <v xml:space="preserve">МБОУ СОШ№26 </v>
      </c>
      <c r="E3" s="350" t="s">
        <v>787</v>
      </c>
      <c r="F3" s="350"/>
      <c r="G3" s="350"/>
    </row>
    <row r="4" spans="1:7" ht="16.5" customHeight="1">
      <c r="A4" s="370" t="s">
        <v>1048</v>
      </c>
      <c r="B4" s="370"/>
      <c r="C4" s="64">
        <f ca="1">'Форма ОУ Общие сведения '!E6</f>
        <v>8</v>
      </c>
      <c r="E4" s="351" t="s">
        <v>789</v>
      </c>
      <c r="F4" s="351"/>
      <c r="G4" s="351"/>
    </row>
    <row r="5" spans="1:7" ht="49.5" customHeight="1">
      <c r="A5" s="373" t="s">
        <v>1049</v>
      </c>
      <c r="B5" s="373"/>
      <c r="C5" s="65" t="s">
        <v>1572</v>
      </c>
      <c r="E5" s="353" t="s">
        <v>793</v>
      </c>
      <c r="F5" s="353"/>
      <c r="G5" s="353"/>
    </row>
    <row r="6" spans="1:7" ht="15.75" customHeight="1">
      <c r="A6" s="372" t="s">
        <v>802</v>
      </c>
      <c r="B6" s="372"/>
      <c r="C6" s="66" t="s">
        <v>1573</v>
      </c>
      <c r="F6" s="63"/>
    </row>
    <row r="7" spans="1:7" ht="15.75" customHeight="1">
      <c r="A7" s="372" t="s">
        <v>803</v>
      </c>
      <c r="B7" s="372"/>
      <c r="C7" s="66" t="s">
        <v>1574</v>
      </c>
      <c r="F7" s="63"/>
    </row>
    <row r="8" spans="1:7" ht="13.5" customHeight="1">
      <c r="A8" s="373" t="s">
        <v>804</v>
      </c>
      <c r="B8" s="373"/>
      <c r="C8" s="66" t="s">
        <v>1581</v>
      </c>
      <c r="F8" s="63"/>
    </row>
    <row r="9" spans="1:7" ht="16.5" customHeight="1">
      <c r="A9" s="373" t="s">
        <v>805</v>
      </c>
      <c r="B9" s="373"/>
      <c r="C9" s="67" t="s">
        <v>1575</v>
      </c>
      <c r="F9" s="63"/>
    </row>
    <row r="10" spans="1:7" ht="15" customHeight="1">
      <c r="A10" s="370" t="s">
        <v>809</v>
      </c>
      <c r="B10" s="370"/>
      <c r="C10" s="68">
        <f>'Форма ОУ Общие сведения '!E17+'Форма ОУ Общие сведения '!E18+'Форма ОУ Общие сведения '!E19+'Форма ОУ Общие сведения '!E20</f>
        <v>21</v>
      </c>
      <c r="F10" s="63"/>
    </row>
    <row r="11" spans="1:7" ht="15.75" customHeight="1">
      <c r="A11" s="370" t="s">
        <v>812</v>
      </c>
      <c r="B11" s="370"/>
      <c r="C11" s="69">
        <f>'Форма ОУ Общие сведения '!E17</f>
        <v>5</v>
      </c>
      <c r="F11" s="63"/>
    </row>
    <row r="12" spans="1:7" ht="15.75" customHeight="1">
      <c r="A12" s="370" t="s">
        <v>813</v>
      </c>
      <c r="B12" s="370"/>
      <c r="C12" s="69">
        <f>'Форма ОУ Общие сведения '!E18</f>
        <v>6</v>
      </c>
      <c r="F12" s="63"/>
    </row>
    <row r="13" spans="1:7" ht="15.75" customHeight="1">
      <c r="A13" s="370" t="s">
        <v>814</v>
      </c>
      <c r="B13" s="370"/>
      <c r="C13" s="69">
        <f>'Форма ОУ Общие сведения '!E19</f>
        <v>5</v>
      </c>
      <c r="F13" s="63"/>
    </row>
    <row r="14" spans="1:7" ht="15.75" customHeight="1">
      <c r="A14" s="370" t="s">
        <v>815</v>
      </c>
      <c r="B14" s="370"/>
      <c r="C14" s="69">
        <f>'Форма ОУ Общие сведения '!E20</f>
        <v>5</v>
      </c>
    </row>
    <row r="15" spans="1:7" ht="31.5" customHeight="1">
      <c r="A15" s="370" t="s">
        <v>1050</v>
      </c>
      <c r="B15" s="370"/>
      <c r="C15" s="69">
        <f>'Форма ОУ Общие сведения '!E31+'Форма ОУ Общие сведения '!E34+'Форма ОУ Общие сведения '!E37+'Форма ОУ Общие сведения '!E40</f>
        <v>588</v>
      </c>
      <c r="D15" s="70">
        <f>B28-C15</f>
        <v>0</v>
      </c>
    </row>
    <row r="16" spans="1:7" ht="31.5" customHeight="1">
      <c r="A16" s="370" t="s">
        <v>1051</v>
      </c>
      <c r="B16" s="370"/>
      <c r="C16" s="69">
        <f>'Форма ОУ Общие сведения '!E31</f>
        <v>145</v>
      </c>
    </row>
    <row r="17" spans="1:64" ht="31.5" customHeight="1">
      <c r="A17" s="370" t="s">
        <v>1052</v>
      </c>
      <c r="B17" s="370"/>
      <c r="C17" s="69">
        <f>'Форма ОУ Общие сведения '!E34</f>
        <v>162</v>
      </c>
    </row>
    <row r="18" spans="1:64" ht="31.5" customHeight="1">
      <c r="A18" s="370" t="s">
        <v>1053</v>
      </c>
      <c r="B18" s="370"/>
      <c r="C18" s="69">
        <f>'Форма ОУ Общие сведения '!E37</f>
        <v>152</v>
      </c>
    </row>
    <row r="19" spans="1:64" ht="31.5" customHeight="1">
      <c r="A19" s="370" t="s">
        <v>1054</v>
      </c>
      <c r="B19" s="370"/>
      <c r="C19" s="71">
        <f>'Форма ОУ Общие сведения '!E40</f>
        <v>129</v>
      </c>
    </row>
    <row r="20" spans="1:64" ht="31.5" customHeight="1">
      <c r="A20" s="370" t="s">
        <v>1055</v>
      </c>
      <c r="B20" s="370"/>
      <c r="C20" s="72">
        <v>19</v>
      </c>
      <c r="D20" s="73" t="s">
        <v>811</v>
      </c>
    </row>
    <row r="21" spans="1:64" ht="33.75" customHeight="1">
      <c r="A21" s="371" t="s">
        <v>1056</v>
      </c>
      <c r="B21" s="371"/>
      <c r="C21" s="74">
        <v>2</v>
      </c>
      <c r="D21" s="73" t="s">
        <v>811</v>
      </c>
    </row>
    <row r="22" spans="1:64" s="76" customFormat="1" ht="19.5" customHeight="1">
      <c r="A22" s="364" t="s">
        <v>1057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5" t="s">
        <v>1058</v>
      </c>
      <c r="BF22" s="365"/>
      <c r="BG22" s="365"/>
      <c r="BH22" s="365"/>
      <c r="BI22" s="75"/>
      <c r="BJ22" s="75"/>
      <c r="BK22" s="75"/>
      <c r="BL22" s="75"/>
    </row>
    <row r="23" spans="1:64" s="79" customFormat="1" ht="27.75" customHeight="1">
      <c r="A23" s="355" t="s">
        <v>1059</v>
      </c>
      <c r="B23" s="366" t="s">
        <v>1060</v>
      </c>
      <c r="C23" s="366"/>
      <c r="D23" s="366"/>
      <c r="E23" s="366"/>
      <c r="F23" s="366"/>
      <c r="G23" s="366"/>
      <c r="H23" s="366"/>
      <c r="I23" s="367" t="s">
        <v>1061</v>
      </c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5" t="s">
        <v>1062</v>
      </c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8" t="s">
        <v>1063</v>
      </c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 t="s">
        <v>1064</v>
      </c>
      <c r="AV23" s="368"/>
      <c r="AW23" s="368"/>
      <c r="AX23" s="368"/>
      <c r="AY23" s="368"/>
      <c r="AZ23" s="368"/>
      <c r="BA23" s="368"/>
      <c r="BB23" s="368"/>
      <c r="BC23" s="368"/>
      <c r="BD23" s="368"/>
      <c r="BE23" s="365"/>
      <c r="BF23" s="365"/>
      <c r="BG23" s="365"/>
      <c r="BH23" s="365"/>
      <c r="BI23" s="78"/>
      <c r="BJ23" s="78"/>
      <c r="BK23" s="78"/>
      <c r="BL23" s="78"/>
    </row>
    <row r="24" spans="1:64" s="86" customFormat="1" ht="27.75" customHeight="1">
      <c r="A24" s="355"/>
      <c r="B24" s="355" t="s">
        <v>1065</v>
      </c>
      <c r="C24" s="355" t="s">
        <v>1066</v>
      </c>
      <c r="D24" s="355" t="s">
        <v>1067</v>
      </c>
      <c r="E24" s="355" t="s">
        <v>1068</v>
      </c>
      <c r="F24" s="369" t="s">
        <v>1069</v>
      </c>
      <c r="G24" s="369"/>
      <c r="H24" s="369"/>
      <c r="I24" s="358" t="s">
        <v>1070</v>
      </c>
      <c r="J24" s="357" t="s">
        <v>1071</v>
      </c>
      <c r="K24" s="357"/>
      <c r="L24" s="357"/>
      <c r="M24" s="357"/>
      <c r="N24" s="357" t="s">
        <v>1072</v>
      </c>
      <c r="O24" s="357"/>
      <c r="P24" s="358" t="s">
        <v>1073</v>
      </c>
      <c r="Q24" s="83"/>
      <c r="R24" s="357" t="s">
        <v>1074</v>
      </c>
      <c r="S24" s="357"/>
      <c r="T24" s="357"/>
      <c r="U24" s="357"/>
      <c r="V24" s="357" t="s">
        <v>1075</v>
      </c>
      <c r="W24" s="357"/>
      <c r="X24" s="359" t="s">
        <v>1076</v>
      </c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5" t="s">
        <v>1077</v>
      </c>
      <c r="AK24" s="355" t="s">
        <v>1078</v>
      </c>
      <c r="AL24" s="355" t="s">
        <v>1079</v>
      </c>
      <c r="AM24" s="360" t="s">
        <v>1080</v>
      </c>
      <c r="AN24" s="360"/>
      <c r="AO24" s="360"/>
      <c r="AP24" s="355" t="s">
        <v>1081</v>
      </c>
      <c r="AQ24" s="355" t="s">
        <v>1082</v>
      </c>
      <c r="AR24" s="355" t="s">
        <v>1083</v>
      </c>
      <c r="AS24" s="355"/>
      <c r="AT24" s="355"/>
      <c r="AU24" s="361" t="s">
        <v>1084</v>
      </c>
      <c r="AV24" s="361" t="s">
        <v>1085</v>
      </c>
      <c r="AW24" s="361" t="s">
        <v>1086</v>
      </c>
      <c r="AX24" s="361" t="s">
        <v>1087</v>
      </c>
      <c r="AY24" s="361" t="s">
        <v>1088</v>
      </c>
      <c r="AZ24" s="363" t="s">
        <v>1089</v>
      </c>
      <c r="BA24" s="361" t="s">
        <v>1090</v>
      </c>
      <c r="BB24" s="361" t="s">
        <v>1091</v>
      </c>
      <c r="BC24" s="363" t="s">
        <v>1092</v>
      </c>
      <c r="BD24" s="361" t="s">
        <v>1093</v>
      </c>
      <c r="BE24" s="362" t="s">
        <v>1094</v>
      </c>
      <c r="BF24" s="354" t="s">
        <v>1095</v>
      </c>
      <c r="BG24" s="354" t="s">
        <v>1096</v>
      </c>
      <c r="BH24" s="354" t="s">
        <v>1097</v>
      </c>
      <c r="BI24" s="85"/>
      <c r="BJ24" s="85"/>
      <c r="BK24" s="85"/>
      <c r="BL24" s="85"/>
    </row>
    <row r="25" spans="1:64" s="86" customFormat="1" ht="52.5" customHeight="1">
      <c r="A25" s="355"/>
      <c r="B25" s="355"/>
      <c r="C25" s="355"/>
      <c r="D25" s="355"/>
      <c r="E25" s="355"/>
      <c r="F25" s="355" t="s">
        <v>1098</v>
      </c>
      <c r="G25" s="355" t="s">
        <v>1099</v>
      </c>
      <c r="H25" s="356" t="s">
        <v>1100</v>
      </c>
      <c r="I25" s="358"/>
      <c r="J25" s="357" t="s">
        <v>1101</v>
      </c>
      <c r="K25" s="357"/>
      <c r="L25" s="357"/>
      <c r="M25" s="358" t="s">
        <v>1102</v>
      </c>
      <c r="N25" s="358" t="s">
        <v>1103</v>
      </c>
      <c r="O25" s="358" t="s">
        <v>1104</v>
      </c>
      <c r="P25" s="358"/>
      <c r="Q25" s="87"/>
      <c r="R25" s="357"/>
      <c r="S25" s="357"/>
      <c r="T25" s="357"/>
      <c r="U25" s="357"/>
      <c r="V25" s="357"/>
      <c r="W25" s="357"/>
      <c r="X25" s="359" t="s">
        <v>1105</v>
      </c>
      <c r="Y25" s="359"/>
      <c r="Z25" s="360" t="s">
        <v>1106</v>
      </c>
      <c r="AA25" s="360"/>
      <c r="AB25" s="360" t="s">
        <v>1107</v>
      </c>
      <c r="AC25" s="360"/>
      <c r="AD25" s="360" t="s">
        <v>1108</v>
      </c>
      <c r="AE25" s="360"/>
      <c r="AF25" s="360" t="s">
        <v>1109</v>
      </c>
      <c r="AG25" s="360"/>
      <c r="AH25" s="360" t="s">
        <v>1110</v>
      </c>
      <c r="AI25" s="360"/>
      <c r="AJ25" s="355"/>
      <c r="AK25" s="355"/>
      <c r="AL25" s="355"/>
      <c r="AM25" s="355" t="s">
        <v>1111</v>
      </c>
      <c r="AN25" s="355" t="s">
        <v>1112</v>
      </c>
      <c r="AO25" s="355" t="s">
        <v>1113</v>
      </c>
      <c r="AP25" s="355"/>
      <c r="AQ25" s="355"/>
      <c r="AR25" s="355"/>
      <c r="AS25" s="355"/>
      <c r="AT25" s="355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2"/>
      <c r="BF25" s="354"/>
      <c r="BG25" s="354"/>
      <c r="BH25" s="354"/>
      <c r="BI25" s="85"/>
      <c r="BJ25" s="85"/>
      <c r="BK25" s="85"/>
      <c r="BL25" s="85"/>
    </row>
    <row r="26" spans="1:64" s="86" customFormat="1" ht="48" customHeight="1">
      <c r="A26" s="355"/>
      <c r="B26" s="355"/>
      <c r="C26" s="355"/>
      <c r="D26" s="355"/>
      <c r="E26" s="355"/>
      <c r="F26" s="355"/>
      <c r="G26" s="355"/>
      <c r="H26" s="356"/>
      <c r="I26" s="358"/>
      <c r="J26" s="81" t="s">
        <v>1114</v>
      </c>
      <c r="K26" s="81" t="s">
        <v>1115</v>
      </c>
      <c r="L26" s="81" t="s">
        <v>1116</v>
      </c>
      <c r="M26" s="358"/>
      <c r="N26" s="358"/>
      <c r="O26" s="358"/>
      <c r="P26" s="358"/>
      <c r="Q26" s="83" t="s">
        <v>1117</v>
      </c>
      <c r="R26" s="357" t="s">
        <v>1118</v>
      </c>
      <c r="S26" s="357"/>
      <c r="T26" s="357" t="s">
        <v>1118</v>
      </c>
      <c r="U26" s="357"/>
      <c r="V26" s="82" t="s">
        <v>1119</v>
      </c>
      <c r="W26" s="82" t="s">
        <v>1120</v>
      </c>
      <c r="X26" s="88" t="s">
        <v>1121</v>
      </c>
      <c r="Y26" s="77" t="s">
        <v>1122</v>
      </c>
      <c r="Z26" s="77" t="s">
        <v>1121</v>
      </c>
      <c r="AA26" s="77" t="s">
        <v>1122</v>
      </c>
      <c r="AB26" s="77" t="s">
        <v>1121</v>
      </c>
      <c r="AC26" s="77" t="s">
        <v>1122</v>
      </c>
      <c r="AD26" s="77" t="s">
        <v>1121</v>
      </c>
      <c r="AE26" s="77" t="s">
        <v>1122</v>
      </c>
      <c r="AF26" s="77" t="s">
        <v>1121</v>
      </c>
      <c r="AG26" s="77" t="s">
        <v>1122</v>
      </c>
      <c r="AH26" s="77" t="s">
        <v>1121</v>
      </c>
      <c r="AI26" s="77" t="s">
        <v>1122</v>
      </c>
      <c r="AJ26" s="355"/>
      <c r="AK26" s="355"/>
      <c r="AL26" s="355"/>
      <c r="AM26" s="355"/>
      <c r="AN26" s="355"/>
      <c r="AO26" s="355"/>
      <c r="AP26" s="355"/>
      <c r="AQ26" s="355"/>
      <c r="AR26" s="77" t="s">
        <v>1123</v>
      </c>
      <c r="AS26" s="77" t="s">
        <v>1124</v>
      </c>
      <c r="AT26" s="77" t="s">
        <v>1113</v>
      </c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2"/>
      <c r="BF26" s="354"/>
      <c r="BG26" s="354"/>
      <c r="BH26" s="354"/>
      <c r="BI26" s="89"/>
      <c r="BJ26" s="89"/>
      <c r="BK26" s="85"/>
      <c r="BL26" s="85"/>
    </row>
    <row r="27" spans="1:64" s="99" customFormat="1" ht="12.75">
      <c r="A27" s="90" t="s">
        <v>786</v>
      </c>
      <c r="B27" s="82" t="s">
        <v>890</v>
      </c>
      <c r="C27" s="82" t="s">
        <v>890</v>
      </c>
      <c r="D27" s="82" t="s">
        <v>890</v>
      </c>
      <c r="E27" s="82" t="s">
        <v>890</v>
      </c>
      <c r="F27" s="82" t="s">
        <v>890</v>
      </c>
      <c r="G27" s="82" t="s">
        <v>890</v>
      </c>
      <c r="H27" s="82" t="s">
        <v>890</v>
      </c>
      <c r="I27" s="91" t="s">
        <v>786</v>
      </c>
      <c r="J27" s="91" t="s">
        <v>824</v>
      </c>
      <c r="K27" s="91" t="s">
        <v>824</v>
      </c>
      <c r="L27" s="91" t="s">
        <v>824</v>
      </c>
      <c r="M27" s="91" t="s">
        <v>824</v>
      </c>
      <c r="N27" s="91" t="s">
        <v>824</v>
      </c>
      <c r="O27" s="91" t="s">
        <v>824</v>
      </c>
      <c r="P27" s="91" t="s">
        <v>786</v>
      </c>
      <c r="Q27" s="91" t="s">
        <v>786</v>
      </c>
      <c r="R27" s="92" t="s">
        <v>786</v>
      </c>
      <c r="S27" s="92" t="s">
        <v>824</v>
      </c>
      <c r="T27" s="92" t="s">
        <v>786</v>
      </c>
      <c r="U27" s="92" t="s">
        <v>824</v>
      </c>
      <c r="V27" s="92" t="s">
        <v>1125</v>
      </c>
      <c r="W27" s="92" t="s">
        <v>824</v>
      </c>
      <c r="X27" s="91" t="s">
        <v>824</v>
      </c>
      <c r="Y27" s="91" t="s">
        <v>824</v>
      </c>
      <c r="Z27" s="91" t="s">
        <v>824</v>
      </c>
      <c r="AA27" s="91" t="s">
        <v>824</v>
      </c>
      <c r="AB27" s="91" t="s">
        <v>824</v>
      </c>
      <c r="AC27" s="91" t="s">
        <v>824</v>
      </c>
      <c r="AD27" s="91" t="s">
        <v>824</v>
      </c>
      <c r="AE27" s="91" t="s">
        <v>824</v>
      </c>
      <c r="AF27" s="91" t="s">
        <v>824</v>
      </c>
      <c r="AG27" s="91" t="s">
        <v>824</v>
      </c>
      <c r="AH27" s="91" t="s">
        <v>824</v>
      </c>
      <c r="AI27" s="91" t="s">
        <v>824</v>
      </c>
      <c r="AJ27" s="91" t="s">
        <v>786</v>
      </c>
      <c r="AK27" s="91" t="s">
        <v>786</v>
      </c>
      <c r="AL27" s="93" t="s">
        <v>1126</v>
      </c>
      <c r="AM27" s="91" t="s">
        <v>786</v>
      </c>
      <c r="AN27" s="91" t="s">
        <v>786</v>
      </c>
      <c r="AO27" s="91" t="s">
        <v>786</v>
      </c>
      <c r="AP27" s="91" t="s">
        <v>786</v>
      </c>
      <c r="AQ27" s="91" t="s">
        <v>786</v>
      </c>
      <c r="AR27" s="93" t="s">
        <v>1126</v>
      </c>
      <c r="AS27" s="91" t="s">
        <v>786</v>
      </c>
      <c r="AT27" s="91" t="s">
        <v>1127</v>
      </c>
      <c r="AU27" s="91" t="s">
        <v>786</v>
      </c>
      <c r="AV27" s="91" t="s">
        <v>786</v>
      </c>
      <c r="AW27" s="91" t="s">
        <v>786</v>
      </c>
      <c r="AX27" s="91" t="s">
        <v>786</v>
      </c>
      <c r="AY27" s="91" t="s">
        <v>786</v>
      </c>
      <c r="AZ27" s="91" t="s">
        <v>786</v>
      </c>
      <c r="BA27" s="91" t="s">
        <v>786</v>
      </c>
      <c r="BB27" s="91" t="s">
        <v>786</v>
      </c>
      <c r="BC27" s="91" t="s">
        <v>786</v>
      </c>
      <c r="BD27" s="94" t="s">
        <v>786</v>
      </c>
      <c r="BE27" s="95" t="s">
        <v>824</v>
      </c>
      <c r="BF27" s="96" t="s">
        <v>824</v>
      </c>
      <c r="BG27" s="96" t="s">
        <v>824</v>
      </c>
      <c r="BH27" s="96" t="s">
        <v>824</v>
      </c>
      <c r="BI27" s="97"/>
      <c r="BJ27" s="97"/>
      <c r="BK27" s="98"/>
      <c r="BL27" s="98"/>
    </row>
    <row r="28" spans="1:64" s="108" customFormat="1" ht="18.75" customHeight="1">
      <c r="A28" s="100"/>
      <c r="B28" s="101">
        <f t="shared" ref="B28:H28" si="0">SUM(B29:B88)</f>
        <v>588</v>
      </c>
      <c r="C28" s="101">
        <f t="shared" si="0"/>
        <v>0</v>
      </c>
      <c r="D28" s="101">
        <f t="shared" si="0"/>
        <v>9</v>
      </c>
      <c r="E28" s="101">
        <f t="shared" si="0"/>
        <v>143</v>
      </c>
      <c r="F28" s="101">
        <f t="shared" si="0"/>
        <v>63</v>
      </c>
      <c r="G28" s="101">
        <f t="shared" si="0"/>
        <v>147</v>
      </c>
      <c r="H28" s="101">
        <f t="shared" si="0"/>
        <v>26</v>
      </c>
      <c r="I28" s="92"/>
      <c r="J28" s="101">
        <f t="shared" ref="J28:O28" si="1">SUM(J29:J88)</f>
        <v>0</v>
      </c>
      <c r="K28" s="101">
        <f t="shared" si="1"/>
        <v>1</v>
      </c>
      <c r="L28" s="101">
        <f t="shared" si="1"/>
        <v>0</v>
      </c>
      <c r="M28" s="101">
        <f t="shared" si="1"/>
        <v>0</v>
      </c>
      <c r="N28" s="101">
        <f t="shared" si="1"/>
        <v>588</v>
      </c>
      <c r="O28" s="101">
        <f t="shared" si="1"/>
        <v>0</v>
      </c>
      <c r="P28" s="92"/>
      <c r="Q28" s="92"/>
      <c r="R28" s="92"/>
      <c r="S28" s="101">
        <f>SUM(S29:S88)</f>
        <v>0</v>
      </c>
      <c r="T28" s="92"/>
      <c r="U28" s="101">
        <f>SUM(U29:U88)</f>
        <v>0</v>
      </c>
      <c r="V28" s="92"/>
      <c r="W28" s="101">
        <f t="shared" ref="W28:AI28" si="2">SUM(W29:W88)</f>
        <v>0</v>
      </c>
      <c r="X28" s="101">
        <f t="shared" si="2"/>
        <v>0</v>
      </c>
      <c r="Y28" s="101">
        <f t="shared" si="2"/>
        <v>0</v>
      </c>
      <c r="Z28" s="101">
        <f t="shared" si="2"/>
        <v>169</v>
      </c>
      <c r="AA28" s="101">
        <f t="shared" si="2"/>
        <v>0</v>
      </c>
      <c r="AB28" s="101">
        <f t="shared" si="2"/>
        <v>29</v>
      </c>
      <c r="AC28" s="101">
        <f t="shared" si="2"/>
        <v>0</v>
      </c>
      <c r="AD28" s="101">
        <f t="shared" si="2"/>
        <v>196</v>
      </c>
      <c r="AE28" s="101">
        <f t="shared" si="2"/>
        <v>0</v>
      </c>
      <c r="AF28" s="101">
        <f t="shared" si="2"/>
        <v>0</v>
      </c>
      <c r="AG28" s="101">
        <f t="shared" si="2"/>
        <v>0</v>
      </c>
      <c r="AH28" s="101">
        <f t="shared" si="2"/>
        <v>89</v>
      </c>
      <c r="AI28" s="101">
        <f t="shared" si="2"/>
        <v>0</v>
      </c>
      <c r="AJ28" s="92"/>
      <c r="AK28" s="92"/>
      <c r="AL28" s="102"/>
      <c r="AM28" s="92"/>
      <c r="AN28" s="92"/>
      <c r="AO28" s="92"/>
      <c r="AP28" s="92"/>
      <c r="AQ28" s="92"/>
      <c r="AR28" s="10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103"/>
      <c r="BE28" s="104">
        <f>SUM(BE29:BE88)</f>
        <v>0</v>
      </c>
      <c r="BF28" s="105">
        <f>SUM(BF29:BF88)</f>
        <v>0</v>
      </c>
      <c r="BG28" s="105">
        <f>SUM(BG29:BG88)</f>
        <v>0</v>
      </c>
      <c r="BH28" s="105">
        <f>SUM(BH29:BH88)</f>
        <v>0</v>
      </c>
      <c r="BI28" s="106"/>
      <c r="BJ28" s="106"/>
      <c r="BK28" s="107"/>
      <c r="BL28" s="107"/>
    </row>
    <row r="29" spans="1:64" s="123" customFormat="1" ht="16.5" customHeight="1">
      <c r="A29" s="109" t="s">
        <v>975</v>
      </c>
      <c r="B29" s="110">
        <v>29</v>
      </c>
      <c r="C29" s="111"/>
      <c r="D29" s="112"/>
      <c r="E29" s="112">
        <v>3</v>
      </c>
      <c r="F29" s="112">
        <v>2</v>
      </c>
      <c r="G29" s="112">
        <v>11</v>
      </c>
      <c r="H29" s="112">
        <v>1</v>
      </c>
      <c r="I29" s="113" t="s">
        <v>978</v>
      </c>
      <c r="J29" s="114"/>
      <c r="K29" s="111"/>
      <c r="L29" s="111"/>
      <c r="M29" s="112"/>
      <c r="N29" s="110">
        <v>29</v>
      </c>
      <c r="O29" s="91" t="str">
        <f t="shared" ref="O29:O60" si="3">IF((B29-N29)=0,"",B29-N29)</f>
        <v/>
      </c>
      <c r="P29" s="113" t="s">
        <v>984</v>
      </c>
      <c r="Q29" s="113"/>
      <c r="R29" s="113"/>
      <c r="S29" s="115"/>
      <c r="T29" s="113"/>
      <c r="U29" s="115"/>
      <c r="V29" s="113"/>
      <c r="W29" s="111"/>
      <c r="X29" s="112"/>
      <c r="Y29" s="112"/>
      <c r="Z29" s="112"/>
      <c r="AA29" s="112"/>
      <c r="AB29" s="112">
        <v>29</v>
      </c>
      <c r="AC29" s="112"/>
      <c r="AD29" s="112"/>
      <c r="AE29" s="112"/>
      <c r="AF29" s="112"/>
      <c r="AG29" s="112"/>
      <c r="AH29" s="112"/>
      <c r="AI29" s="112"/>
      <c r="AJ29" s="113" t="s">
        <v>990</v>
      </c>
      <c r="AK29" s="116" t="s">
        <v>848</v>
      </c>
      <c r="AL29" s="112"/>
      <c r="AM29" s="113"/>
      <c r="AN29" s="113"/>
      <c r="AO29" s="113"/>
      <c r="AP29" s="116" t="s">
        <v>862</v>
      </c>
      <c r="AQ29" s="116" t="s">
        <v>1009</v>
      </c>
      <c r="AR29" s="117"/>
      <c r="AS29" s="113">
        <v>2019</v>
      </c>
      <c r="AT29" s="113" t="s">
        <v>1007</v>
      </c>
      <c r="AU29" s="118" t="s">
        <v>955</v>
      </c>
      <c r="AV29" s="118" t="s">
        <v>955</v>
      </c>
      <c r="AW29" s="118" t="s">
        <v>955</v>
      </c>
      <c r="AX29" s="118" t="s">
        <v>955</v>
      </c>
      <c r="AY29" s="118" t="s">
        <v>955</v>
      </c>
      <c r="AZ29" s="118" t="s">
        <v>955</v>
      </c>
      <c r="BA29" s="118" t="s">
        <v>955</v>
      </c>
      <c r="BB29" s="118" t="s">
        <v>955</v>
      </c>
      <c r="BC29" s="118" t="s">
        <v>955</v>
      </c>
      <c r="BD29" s="119" t="s">
        <v>955</v>
      </c>
      <c r="BE29" s="120"/>
      <c r="BF29" s="121"/>
      <c r="BG29" s="121"/>
      <c r="BH29" s="121"/>
      <c r="BI29" s="122"/>
      <c r="BJ29" s="122"/>
      <c r="BK29" s="122"/>
      <c r="BL29" s="122"/>
    </row>
    <row r="30" spans="1:64" s="126" customFormat="1" ht="12.75" customHeight="1">
      <c r="A30" s="109" t="s">
        <v>975</v>
      </c>
      <c r="B30" s="110">
        <v>30</v>
      </c>
      <c r="C30" s="111"/>
      <c r="D30" s="112"/>
      <c r="E30" s="112">
        <v>10</v>
      </c>
      <c r="F30" s="112">
        <v>1</v>
      </c>
      <c r="G30" s="112">
        <v>9</v>
      </c>
      <c r="H30" s="112">
        <v>1</v>
      </c>
      <c r="I30" s="113" t="s">
        <v>978</v>
      </c>
      <c r="J30" s="111"/>
      <c r="K30" s="111"/>
      <c r="L30" s="111"/>
      <c r="M30" s="112"/>
      <c r="N30" s="110">
        <v>30</v>
      </c>
      <c r="O30" s="91" t="str">
        <f t="shared" si="3"/>
        <v/>
      </c>
      <c r="P30" s="113" t="s">
        <v>984</v>
      </c>
      <c r="Q30" s="113"/>
      <c r="R30" s="113"/>
      <c r="S30" s="115"/>
      <c r="T30" s="113"/>
      <c r="U30" s="115"/>
      <c r="V30" s="113"/>
      <c r="W30" s="111"/>
      <c r="X30" s="115"/>
      <c r="Y30" s="112"/>
      <c r="Z30" s="112"/>
      <c r="AA30" s="112"/>
      <c r="AB30" s="112"/>
      <c r="AC30" s="112"/>
      <c r="AD30" s="112">
        <v>30</v>
      </c>
      <c r="AE30" s="112"/>
      <c r="AF30" s="112"/>
      <c r="AG30" s="112"/>
      <c r="AH30" s="124"/>
      <c r="AI30" s="124"/>
      <c r="AJ30" s="113" t="s">
        <v>986</v>
      </c>
      <c r="AK30" s="116" t="s">
        <v>848</v>
      </c>
      <c r="AL30" s="112"/>
      <c r="AM30" s="113"/>
      <c r="AN30" s="113"/>
      <c r="AO30" s="113"/>
      <c r="AP30" s="116" t="s">
        <v>864</v>
      </c>
      <c r="AQ30" s="116" t="s">
        <v>1009</v>
      </c>
      <c r="AR30" s="117"/>
      <c r="AS30" s="113">
        <v>2020</v>
      </c>
      <c r="AT30" s="113" t="s">
        <v>1007</v>
      </c>
      <c r="AU30" s="118" t="s">
        <v>955</v>
      </c>
      <c r="AV30" s="118" t="s">
        <v>955</v>
      </c>
      <c r="AW30" s="118" t="s">
        <v>955</v>
      </c>
      <c r="AX30" s="118" t="s">
        <v>955</v>
      </c>
      <c r="AY30" s="118" t="s">
        <v>955</v>
      </c>
      <c r="AZ30" s="118" t="s">
        <v>955</v>
      </c>
      <c r="BA30" s="118" t="s">
        <v>955</v>
      </c>
      <c r="BB30" s="118" t="s">
        <v>955</v>
      </c>
      <c r="BC30" s="118" t="s">
        <v>955</v>
      </c>
      <c r="BD30" s="119" t="s">
        <v>955</v>
      </c>
      <c r="BE30" s="120"/>
      <c r="BF30" s="121"/>
      <c r="BG30" s="121"/>
      <c r="BH30" s="121"/>
      <c r="BI30" s="125"/>
      <c r="BJ30" s="125"/>
      <c r="BK30" s="125"/>
      <c r="BL30" s="125"/>
    </row>
    <row r="31" spans="1:64" s="126" customFormat="1" ht="12.75" customHeight="1">
      <c r="A31" s="109" t="s">
        <v>975</v>
      </c>
      <c r="B31" s="110">
        <v>29</v>
      </c>
      <c r="C31" s="112"/>
      <c r="D31" s="112"/>
      <c r="E31" s="112">
        <v>9</v>
      </c>
      <c r="F31" s="112">
        <v>4</v>
      </c>
      <c r="G31" s="112">
        <v>13</v>
      </c>
      <c r="H31" s="112">
        <v>3</v>
      </c>
      <c r="I31" s="113" t="s">
        <v>978</v>
      </c>
      <c r="J31" s="111"/>
      <c r="K31" s="111"/>
      <c r="L31" s="111"/>
      <c r="M31" s="112"/>
      <c r="N31" s="110">
        <v>29</v>
      </c>
      <c r="O31" s="91" t="str">
        <f t="shared" si="3"/>
        <v/>
      </c>
      <c r="P31" s="113" t="s">
        <v>984</v>
      </c>
      <c r="Q31" s="113"/>
      <c r="R31" s="113"/>
      <c r="S31" s="115"/>
      <c r="T31" s="113"/>
      <c r="U31" s="115"/>
      <c r="V31" s="113"/>
      <c r="W31" s="115"/>
      <c r="X31" s="115"/>
      <c r="Y31" s="112"/>
      <c r="Z31" s="112"/>
      <c r="AA31" s="112"/>
      <c r="AB31" s="112"/>
      <c r="AC31" s="112"/>
      <c r="AD31" s="112"/>
      <c r="AE31" s="112"/>
      <c r="AF31" s="112"/>
      <c r="AG31" s="112"/>
      <c r="AH31" s="124">
        <v>29</v>
      </c>
      <c r="AI31" s="124"/>
      <c r="AJ31" s="113" t="s">
        <v>990</v>
      </c>
      <c r="AK31" s="116" t="s">
        <v>848</v>
      </c>
      <c r="AL31" s="127"/>
      <c r="AM31" s="113"/>
      <c r="AN31" s="113"/>
      <c r="AO31" s="113"/>
      <c r="AP31" s="116" t="s">
        <v>864</v>
      </c>
      <c r="AQ31" s="116" t="s">
        <v>1011</v>
      </c>
      <c r="AR31" s="117"/>
      <c r="AS31" s="113">
        <v>2020</v>
      </c>
      <c r="AT31" s="113" t="s">
        <v>1007</v>
      </c>
      <c r="AU31" s="118" t="s">
        <v>955</v>
      </c>
      <c r="AV31" s="118" t="s">
        <v>955</v>
      </c>
      <c r="AW31" s="118" t="s">
        <v>955</v>
      </c>
      <c r="AX31" s="118" t="s">
        <v>955</v>
      </c>
      <c r="AY31" s="118" t="s">
        <v>955</v>
      </c>
      <c r="AZ31" s="118" t="s">
        <v>955</v>
      </c>
      <c r="BA31" s="118" t="s">
        <v>955</v>
      </c>
      <c r="BB31" s="118" t="s">
        <v>955</v>
      </c>
      <c r="BC31" s="118" t="s">
        <v>955</v>
      </c>
      <c r="BD31" s="119" t="s">
        <v>955</v>
      </c>
      <c r="BE31" s="120"/>
      <c r="BF31" s="121"/>
      <c r="BG31" s="121"/>
      <c r="BH31" s="121"/>
      <c r="BI31" s="125"/>
      <c r="BJ31" s="125"/>
      <c r="BK31" s="125"/>
      <c r="BL31" s="125"/>
    </row>
    <row r="32" spans="1:64" s="126" customFormat="1" ht="12.75" customHeight="1">
      <c r="A32" s="109" t="s">
        <v>975</v>
      </c>
      <c r="B32" s="110">
        <v>29</v>
      </c>
      <c r="C32" s="111"/>
      <c r="D32" s="112"/>
      <c r="E32" s="112">
        <v>7</v>
      </c>
      <c r="F32" s="112">
        <v>4</v>
      </c>
      <c r="G32" s="112">
        <v>4</v>
      </c>
      <c r="H32" s="112">
        <v>0</v>
      </c>
      <c r="I32" s="113" t="s">
        <v>978</v>
      </c>
      <c r="J32" s="111"/>
      <c r="K32" s="111"/>
      <c r="L32" s="111"/>
      <c r="M32" s="112"/>
      <c r="N32" s="110">
        <v>29</v>
      </c>
      <c r="O32" s="91" t="str">
        <f t="shared" si="3"/>
        <v/>
      </c>
      <c r="P32" s="113" t="s">
        <v>984</v>
      </c>
      <c r="Q32" s="113"/>
      <c r="R32" s="113"/>
      <c r="S32" s="115"/>
      <c r="T32" s="113"/>
      <c r="U32" s="115"/>
      <c r="V32" s="113"/>
      <c r="W32" s="115"/>
      <c r="X32" s="115"/>
      <c r="Y32" s="112"/>
      <c r="Z32" s="112"/>
      <c r="AA32" s="112"/>
      <c r="AB32" s="112"/>
      <c r="AC32" s="112"/>
      <c r="AD32" s="112"/>
      <c r="AE32" s="112"/>
      <c r="AF32" s="112"/>
      <c r="AG32" s="112"/>
      <c r="AH32" s="124"/>
      <c r="AI32" s="124"/>
      <c r="AJ32" s="113" t="s">
        <v>880</v>
      </c>
      <c r="AK32" s="116" t="s">
        <v>848</v>
      </c>
      <c r="AL32" s="112"/>
      <c r="AM32" s="113"/>
      <c r="AN32" s="113"/>
      <c r="AO32" s="113"/>
      <c r="AP32" s="116" t="s">
        <v>862</v>
      </c>
      <c r="AQ32" s="116" t="s">
        <v>1009</v>
      </c>
      <c r="AR32" s="117"/>
      <c r="AS32" s="113">
        <v>2020</v>
      </c>
      <c r="AT32" s="113" t="s">
        <v>1007</v>
      </c>
      <c r="AU32" s="118" t="s">
        <v>955</v>
      </c>
      <c r="AV32" s="118" t="s">
        <v>955</v>
      </c>
      <c r="AW32" s="118" t="s">
        <v>955</v>
      </c>
      <c r="AX32" s="118" t="s">
        <v>955</v>
      </c>
      <c r="AY32" s="118" t="s">
        <v>955</v>
      </c>
      <c r="AZ32" s="118" t="s">
        <v>955</v>
      </c>
      <c r="BA32" s="118" t="s">
        <v>955</v>
      </c>
      <c r="BB32" s="118" t="s">
        <v>955</v>
      </c>
      <c r="BC32" s="118" t="s">
        <v>955</v>
      </c>
      <c r="BD32" s="119" t="s">
        <v>955</v>
      </c>
      <c r="BE32" s="120"/>
      <c r="BF32" s="121"/>
      <c r="BG32" s="121"/>
      <c r="BH32" s="121"/>
      <c r="BI32" s="125"/>
      <c r="BJ32" s="125"/>
      <c r="BK32" s="125"/>
      <c r="BL32" s="125"/>
    </row>
    <row r="33" spans="1:64" s="126" customFormat="1" ht="15" customHeight="1">
      <c r="A33" s="109" t="s">
        <v>975</v>
      </c>
      <c r="B33" s="110">
        <v>28</v>
      </c>
      <c r="C33" s="111"/>
      <c r="D33" s="112">
        <v>1</v>
      </c>
      <c r="E33" s="112">
        <v>10</v>
      </c>
      <c r="F33" s="112">
        <v>5</v>
      </c>
      <c r="G33" s="112">
        <v>4</v>
      </c>
      <c r="H33" s="112">
        <v>3</v>
      </c>
      <c r="I33" s="113" t="s">
        <v>978</v>
      </c>
      <c r="J33" s="114"/>
      <c r="K33" s="111"/>
      <c r="L33" s="111"/>
      <c r="M33" s="112"/>
      <c r="N33" s="110">
        <v>28</v>
      </c>
      <c r="O33" s="91" t="str">
        <f t="shared" si="3"/>
        <v/>
      </c>
      <c r="P33" s="113" t="s">
        <v>984</v>
      </c>
      <c r="Q33" s="113"/>
      <c r="R33" s="113"/>
      <c r="S33" s="115"/>
      <c r="T33" s="113"/>
      <c r="U33" s="115"/>
      <c r="V33" s="113"/>
      <c r="W33" s="111"/>
      <c r="X33" s="112"/>
      <c r="Y33" s="112"/>
      <c r="Z33" s="112"/>
      <c r="AA33" s="112"/>
      <c r="AB33" s="112"/>
      <c r="AC33" s="112"/>
      <c r="AD33" s="112">
        <v>28</v>
      </c>
      <c r="AE33" s="112"/>
      <c r="AF33" s="112"/>
      <c r="AG33" s="112"/>
      <c r="AH33" s="112"/>
      <c r="AI33" s="112"/>
      <c r="AJ33" s="113" t="s">
        <v>986</v>
      </c>
      <c r="AK33" s="116" t="s">
        <v>853</v>
      </c>
      <c r="AL33" s="112"/>
      <c r="AM33" s="113"/>
      <c r="AN33" s="113"/>
      <c r="AO33" s="113"/>
      <c r="AP33" s="116" t="s">
        <v>1008</v>
      </c>
      <c r="AQ33" s="116"/>
      <c r="AR33" s="117"/>
      <c r="AS33" s="113">
        <v>2022</v>
      </c>
      <c r="AT33" s="113" t="s">
        <v>1007</v>
      </c>
      <c r="AU33" s="118" t="s">
        <v>955</v>
      </c>
      <c r="AV33" s="118" t="s">
        <v>955</v>
      </c>
      <c r="AW33" s="118" t="s">
        <v>955</v>
      </c>
      <c r="AX33" s="118" t="s">
        <v>955</v>
      </c>
      <c r="AY33" s="118" t="s">
        <v>955</v>
      </c>
      <c r="AZ33" s="118" t="s">
        <v>955</v>
      </c>
      <c r="BA33" s="118" t="s">
        <v>955</v>
      </c>
      <c r="BB33" s="118" t="s">
        <v>955</v>
      </c>
      <c r="BC33" s="118" t="s">
        <v>955</v>
      </c>
      <c r="BD33" s="119" t="s">
        <v>955</v>
      </c>
      <c r="BE33" s="120"/>
      <c r="BF33" s="121"/>
      <c r="BG33" s="121"/>
      <c r="BH33" s="121"/>
      <c r="BI33" s="125"/>
      <c r="BJ33" s="125"/>
      <c r="BK33" s="125"/>
      <c r="BL33" s="125"/>
    </row>
    <row r="34" spans="1:64" s="126" customFormat="1" ht="14.25" customHeight="1">
      <c r="A34" s="109" t="s">
        <v>976</v>
      </c>
      <c r="B34" s="110">
        <v>27</v>
      </c>
      <c r="C34" s="111"/>
      <c r="D34" s="112">
        <v>1</v>
      </c>
      <c r="E34" s="112">
        <v>6</v>
      </c>
      <c r="F34" s="112">
        <v>3</v>
      </c>
      <c r="G34" s="112">
        <v>8</v>
      </c>
      <c r="H34" s="112">
        <v>0</v>
      </c>
      <c r="I34" s="113" t="s">
        <v>978</v>
      </c>
      <c r="J34" s="111"/>
      <c r="K34" s="111"/>
      <c r="L34" s="111"/>
      <c r="M34" s="112"/>
      <c r="N34" s="110">
        <v>27</v>
      </c>
      <c r="O34" s="91" t="str">
        <f t="shared" si="3"/>
        <v/>
      </c>
      <c r="P34" s="113" t="s">
        <v>988</v>
      </c>
      <c r="Q34" s="113"/>
      <c r="R34" s="113"/>
      <c r="S34" s="115"/>
      <c r="T34" s="113"/>
      <c r="U34" s="115"/>
      <c r="V34" s="113"/>
      <c r="W34" s="115"/>
      <c r="X34" s="115"/>
      <c r="Y34" s="112"/>
      <c r="Z34" s="112"/>
      <c r="AA34" s="112"/>
      <c r="AB34" s="112"/>
      <c r="AC34" s="112"/>
      <c r="AD34" s="112">
        <v>27</v>
      </c>
      <c r="AE34" s="112"/>
      <c r="AF34" s="112"/>
      <c r="AG34" s="112"/>
      <c r="AH34" s="124"/>
      <c r="AI34" s="124"/>
      <c r="AJ34" s="113" t="s">
        <v>986</v>
      </c>
      <c r="AK34" s="116" t="s">
        <v>851</v>
      </c>
      <c r="AL34" s="112"/>
      <c r="AM34" s="113"/>
      <c r="AN34" s="113"/>
      <c r="AO34" s="113"/>
      <c r="AP34" s="116" t="s">
        <v>864</v>
      </c>
      <c r="AQ34" s="116" t="s">
        <v>1009</v>
      </c>
      <c r="AR34" s="117"/>
      <c r="AS34" s="113">
        <v>2020</v>
      </c>
      <c r="AT34" s="113" t="s">
        <v>1007</v>
      </c>
      <c r="AU34" s="118" t="s">
        <v>955</v>
      </c>
      <c r="AV34" s="118" t="s">
        <v>955</v>
      </c>
      <c r="AW34" s="118" t="s">
        <v>955</v>
      </c>
      <c r="AX34" s="118" t="s">
        <v>955</v>
      </c>
      <c r="AY34" s="118" t="s">
        <v>955</v>
      </c>
      <c r="AZ34" s="118" t="s">
        <v>955</v>
      </c>
      <c r="BA34" s="118" t="s">
        <v>955</v>
      </c>
      <c r="BB34" s="118" t="s">
        <v>955</v>
      </c>
      <c r="BC34" s="118" t="s">
        <v>955</v>
      </c>
      <c r="BD34" s="119" t="s">
        <v>955</v>
      </c>
      <c r="BE34" s="120"/>
      <c r="BF34" s="121"/>
      <c r="BG34" s="121"/>
      <c r="BH34" s="121"/>
      <c r="BI34" s="125"/>
      <c r="BJ34" s="125"/>
      <c r="BK34" s="125"/>
      <c r="BL34" s="125"/>
    </row>
    <row r="35" spans="1:64" s="126" customFormat="1" ht="12" customHeight="1">
      <c r="A35" s="109" t="s">
        <v>976</v>
      </c>
      <c r="B35" s="110">
        <v>27</v>
      </c>
      <c r="C35" s="112"/>
      <c r="D35" s="112"/>
      <c r="E35" s="112">
        <v>6</v>
      </c>
      <c r="F35" s="112">
        <v>1</v>
      </c>
      <c r="G35" s="112">
        <v>3</v>
      </c>
      <c r="H35" s="112">
        <v>0</v>
      </c>
      <c r="I35" s="113" t="s">
        <v>978</v>
      </c>
      <c r="J35" s="111"/>
      <c r="K35" s="111"/>
      <c r="L35" s="111"/>
      <c r="M35" s="111"/>
      <c r="N35" s="110">
        <v>27</v>
      </c>
      <c r="O35" s="91" t="str">
        <f t="shared" si="3"/>
        <v/>
      </c>
      <c r="P35" s="113" t="s">
        <v>988</v>
      </c>
      <c r="Q35" s="113"/>
      <c r="R35" s="113"/>
      <c r="S35" s="111"/>
      <c r="T35" s="113"/>
      <c r="U35" s="111"/>
      <c r="V35" s="113"/>
      <c r="W35" s="111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24"/>
      <c r="AI35" s="124"/>
      <c r="AJ35" s="113" t="s">
        <v>980</v>
      </c>
      <c r="AK35" s="116" t="s">
        <v>848</v>
      </c>
      <c r="AL35" s="112"/>
      <c r="AM35" s="113"/>
      <c r="AN35" s="113"/>
      <c r="AO35" s="113"/>
      <c r="AP35" s="116" t="s">
        <v>862</v>
      </c>
      <c r="AQ35" s="116" t="s">
        <v>1009</v>
      </c>
      <c r="AR35" s="117"/>
      <c r="AS35" s="113">
        <v>2020</v>
      </c>
      <c r="AT35" s="113" t="s">
        <v>1007</v>
      </c>
      <c r="AU35" s="118" t="s">
        <v>955</v>
      </c>
      <c r="AV35" s="118" t="s">
        <v>955</v>
      </c>
      <c r="AW35" s="118" t="s">
        <v>955</v>
      </c>
      <c r="AX35" s="118" t="s">
        <v>955</v>
      </c>
      <c r="AY35" s="118" t="s">
        <v>955</v>
      </c>
      <c r="AZ35" s="118" t="s">
        <v>955</v>
      </c>
      <c r="BA35" s="118" t="s">
        <v>955</v>
      </c>
      <c r="BB35" s="118" t="s">
        <v>955</v>
      </c>
      <c r="BC35" s="118" t="s">
        <v>955</v>
      </c>
      <c r="BD35" s="119" t="s">
        <v>955</v>
      </c>
      <c r="BE35" s="120"/>
      <c r="BF35" s="121"/>
      <c r="BG35" s="121"/>
      <c r="BH35" s="121"/>
      <c r="BI35" s="125"/>
      <c r="BJ35" s="125"/>
      <c r="BK35" s="125"/>
      <c r="BL35" s="125"/>
    </row>
    <row r="36" spans="1:64" s="126" customFormat="1" ht="12" customHeight="1">
      <c r="A36" s="109" t="s">
        <v>976</v>
      </c>
      <c r="B36" s="110">
        <v>27</v>
      </c>
      <c r="C36" s="112"/>
      <c r="D36" s="112"/>
      <c r="E36" s="112">
        <v>10</v>
      </c>
      <c r="F36" s="112">
        <v>4</v>
      </c>
      <c r="G36" s="112">
        <v>7</v>
      </c>
      <c r="H36" s="112">
        <v>0</v>
      </c>
      <c r="I36" s="113" t="s">
        <v>978</v>
      </c>
      <c r="J36" s="111"/>
      <c r="K36" s="111"/>
      <c r="L36" s="111"/>
      <c r="M36" s="111"/>
      <c r="N36" s="110">
        <v>27</v>
      </c>
      <c r="O36" s="91" t="str">
        <f t="shared" si="3"/>
        <v/>
      </c>
      <c r="P36" s="113" t="s">
        <v>988</v>
      </c>
      <c r="Q36" s="113"/>
      <c r="R36" s="113"/>
      <c r="S36" s="111"/>
      <c r="T36" s="113"/>
      <c r="U36" s="111"/>
      <c r="V36" s="113"/>
      <c r="W36" s="111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24"/>
      <c r="AI36" s="124"/>
      <c r="AJ36" s="113" t="s">
        <v>993</v>
      </c>
      <c r="AK36" s="116" t="s">
        <v>848</v>
      </c>
      <c r="AL36" s="112"/>
      <c r="AM36" s="113"/>
      <c r="AN36" s="113"/>
      <c r="AO36" s="113"/>
      <c r="AP36" s="116" t="s">
        <v>858</v>
      </c>
      <c r="AQ36" s="116" t="s">
        <v>1011</v>
      </c>
      <c r="AR36" s="117"/>
      <c r="AS36" s="113">
        <v>2021</v>
      </c>
      <c r="AT36" s="113" t="s">
        <v>1007</v>
      </c>
      <c r="AU36" s="118" t="s">
        <v>955</v>
      </c>
      <c r="AV36" s="118" t="s">
        <v>955</v>
      </c>
      <c r="AW36" s="118" t="s">
        <v>955</v>
      </c>
      <c r="AX36" s="118" t="s">
        <v>955</v>
      </c>
      <c r="AY36" s="118" t="s">
        <v>955</v>
      </c>
      <c r="AZ36" s="118" t="s">
        <v>955</v>
      </c>
      <c r="BA36" s="118" t="s">
        <v>955</v>
      </c>
      <c r="BB36" s="118" t="s">
        <v>955</v>
      </c>
      <c r="BC36" s="118" t="s">
        <v>955</v>
      </c>
      <c r="BD36" s="119" t="s">
        <v>955</v>
      </c>
      <c r="BE36" s="120"/>
      <c r="BF36" s="121"/>
      <c r="BG36" s="121"/>
      <c r="BH36" s="121"/>
      <c r="BI36" s="125"/>
      <c r="BJ36" s="125"/>
      <c r="BK36" s="125"/>
      <c r="BL36" s="125"/>
    </row>
    <row r="37" spans="1:64" s="126" customFormat="1" ht="12" customHeight="1">
      <c r="A37" s="109" t="s">
        <v>976</v>
      </c>
      <c r="B37" s="110">
        <v>27</v>
      </c>
      <c r="C37" s="112"/>
      <c r="D37" s="112"/>
      <c r="E37" s="112">
        <v>6</v>
      </c>
      <c r="F37" s="112">
        <v>7</v>
      </c>
      <c r="G37" s="112">
        <v>15</v>
      </c>
      <c r="H37" s="112">
        <v>0</v>
      </c>
      <c r="I37" s="113" t="s">
        <v>978</v>
      </c>
      <c r="J37" s="111"/>
      <c r="K37" s="111"/>
      <c r="L37" s="111"/>
      <c r="M37" s="111"/>
      <c r="N37" s="110">
        <v>27</v>
      </c>
      <c r="O37" s="91" t="str">
        <f t="shared" si="3"/>
        <v/>
      </c>
      <c r="P37" s="113" t="s">
        <v>988</v>
      </c>
      <c r="Q37" s="113"/>
      <c r="R37" s="113"/>
      <c r="S37" s="111"/>
      <c r="T37" s="113"/>
      <c r="U37" s="111"/>
      <c r="V37" s="113"/>
      <c r="W37" s="111"/>
      <c r="X37" s="112"/>
      <c r="Y37" s="112"/>
      <c r="Z37" s="112">
        <v>27</v>
      </c>
      <c r="AA37" s="112"/>
      <c r="AB37" s="112"/>
      <c r="AC37" s="112"/>
      <c r="AD37" s="112"/>
      <c r="AE37" s="112"/>
      <c r="AF37" s="112"/>
      <c r="AG37" s="112"/>
      <c r="AH37" s="128"/>
      <c r="AI37" s="128"/>
      <c r="AJ37" s="113" t="s">
        <v>990</v>
      </c>
      <c r="AK37" s="116" t="s">
        <v>851</v>
      </c>
      <c r="AL37" s="111"/>
      <c r="AM37" s="113"/>
      <c r="AN37" s="113"/>
      <c r="AO37" s="113"/>
      <c r="AP37" s="116" t="s">
        <v>857</v>
      </c>
      <c r="AQ37" s="116"/>
      <c r="AR37" s="117"/>
      <c r="AS37" s="113">
        <v>2022</v>
      </c>
      <c r="AT37" s="113" t="s">
        <v>1007</v>
      </c>
      <c r="AU37" s="118" t="s">
        <v>955</v>
      </c>
      <c r="AV37" s="118" t="s">
        <v>955</v>
      </c>
      <c r="AW37" s="118" t="s">
        <v>955</v>
      </c>
      <c r="AX37" s="118" t="s">
        <v>955</v>
      </c>
      <c r="AY37" s="118" t="s">
        <v>955</v>
      </c>
      <c r="AZ37" s="118" t="s">
        <v>955</v>
      </c>
      <c r="BA37" s="118" t="s">
        <v>955</v>
      </c>
      <c r="BB37" s="118" t="s">
        <v>955</v>
      </c>
      <c r="BC37" s="118" t="s">
        <v>955</v>
      </c>
      <c r="BD37" s="119" t="s">
        <v>955</v>
      </c>
      <c r="BE37" s="120"/>
      <c r="BF37" s="121"/>
      <c r="BG37" s="121"/>
      <c r="BH37" s="121"/>
      <c r="BI37" s="125"/>
      <c r="BJ37" s="125"/>
      <c r="BK37" s="125"/>
      <c r="BL37" s="125"/>
    </row>
    <row r="38" spans="1:64" s="126" customFormat="1" ht="12" customHeight="1">
      <c r="A38" s="109" t="s">
        <v>976</v>
      </c>
      <c r="B38" s="110">
        <v>26</v>
      </c>
      <c r="C38" s="112"/>
      <c r="D38" s="112"/>
      <c r="E38" s="112">
        <v>7</v>
      </c>
      <c r="F38" s="112">
        <v>2</v>
      </c>
      <c r="G38" s="112">
        <v>5</v>
      </c>
      <c r="H38" s="112">
        <v>0</v>
      </c>
      <c r="I38" s="113" t="s">
        <v>978</v>
      </c>
      <c r="J38" s="111"/>
      <c r="K38" s="111"/>
      <c r="L38" s="111"/>
      <c r="M38" s="111"/>
      <c r="N38" s="110">
        <v>26</v>
      </c>
      <c r="O38" s="91" t="str">
        <f t="shared" si="3"/>
        <v/>
      </c>
      <c r="P38" s="113" t="s">
        <v>988</v>
      </c>
      <c r="Q38" s="113"/>
      <c r="R38" s="113"/>
      <c r="S38" s="111"/>
      <c r="T38" s="113"/>
      <c r="U38" s="111"/>
      <c r="V38" s="113"/>
      <c r="W38" s="111"/>
      <c r="X38" s="112"/>
      <c r="Y38" s="112"/>
      <c r="Z38" s="112"/>
      <c r="AA38" s="112"/>
      <c r="AB38" s="112"/>
      <c r="AC38" s="112"/>
      <c r="AD38" s="112">
        <v>26</v>
      </c>
      <c r="AE38" s="112"/>
      <c r="AF38" s="112"/>
      <c r="AG38" s="112"/>
      <c r="AH38" s="128"/>
      <c r="AI38" s="128"/>
      <c r="AJ38" s="113" t="s">
        <v>880</v>
      </c>
      <c r="AK38" s="116" t="s">
        <v>848</v>
      </c>
      <c r="AL38" s="111"/>
      <c r="AM38" s="113"/>
      <c r="AN38" s="113"/>
      <c r="AO38" s="113"/>
      <c r="AP38" s="116" t="s">
        <v>863</v>
      </c>
      <c r="AQ38" s="116" t="s">
        <v>1011</v>
      </c>
      <c r="AR38" s="112"/>
      <c r="AS38" s="113">
        <v>2021</v>
      </c>
      <c r="AT38" s="113" t="s">
        <v>1007</v>
      </c>
      <c r="AU38" s="118" t="s">
        <v>955</v>
      </c>
      <c r="AV38" s="118" t="s">
        <v>955</v>
      </c>
      <c r="AW38" s="118" t="s">
        <v>955</v>
      </c>
      <c r="AX38" s="118" t="s">
        <v>955</v>
      </c>
      <c r="AY38" s="118" t="s">
        <v>955</v>
      </c>
      <c r="AZ38" s="118" t="s">
        <v>955</v>
      </c>
      <c r="BA38" s="118" t="s">
        <v>955</v>
      </c>
      <c r="BB38" s="118" t="s">
        <v>955</v>
      </c>
      <c r="BC38" s="118" t="s">
        <v>955</v>
      </c>
      <c r="BD38" s="119" t="s">
        <v>955</v>
      </c>
      <c r="BE38" s="120"/>
      <c r="BF38" s="121"/>
      <c r="BG38" s="121"/>
      <c r="BH38" s="121"/>
      <c r="BI38" s="125"/>
      <c r="BJ38" s="125"/>
      <c r="BK38" s="125"/>
      <c r="BL38" s="125"/>
    </row>
    <row r="39" spans="1:64" s="126" customFormat="1" ht="12" customHeight="1">
      <c r="A39" s="109" t="s">
        <v>976</v>
      </c>
      <c r="B39" s="110">
        <v>28</v>
      </c>
      <c r="C39" s="112"/>
      <c r="D39" s="112">
        <v>1</v>
      </c>
      <c r="E39" s="112">
        <v>12</v>
      </c>
      <c r="F39" s="112">
        <v>2</v>
      </c>
      <c r="G39" s="112">
        <v>5</v>
      </c>
      <c r="H39" s="112">
        <v>1</v>
      </c>
      <c r="I39" s="113" t="s">
        <v>978</v>
      </c>
      <c r="J39" s="111"/>
      <c r="K39" s="111"/>
      <c r="L39" s="111"/>
      <c r="M39" s="111"/>
      <c r="N39" s="110">
        <v>28</v>
      </c>
      <c r="O39" s="91" t="str">
        <f t="shared" si="3"/>
        <v/>
      </c>
      <c r="P39" s="113" t="s">
        <v>984</v>
      </c>
      <c r="Q39" s="113"/>
      <c r="R39" s="113"/>
      <c r="S39" s="111"/>
      <c r="T39" s="113"/>
      <c r="U39" s="111"/>
      <c r="V39" s="113"/>
      <c r="W39" s="111"/>
      <c r="X39" s="112"/>
      <c r="Y39" s="112"/>
      <c r="Z39" s="112"/>
      <c r="AA39" s="112"/>
      <c r="AB39" s="112"/>
      <c r="AC39" s="112"/>
      <c r="AD39" s="112">
        <v>28</v>
      </c>
      <c r="AE39" s="112"/>
      <c r="AF39" s="112"/>
      <c r="AG39" s="112"/>
      <c r="AH39" s="129"/>
      <c r="AI39" s="129"/>
      <c r="AJ39" s="113" t="s">
        <v>986</v>
      </c>
      <c r="AK39" s="116" t="s">
        <v>848</v>
      </c>
      <c r="AL39" s="111"/>
      <c r="AM39" s="113"/>
      <c r="AN39" s="113"/>
      <c r="AO39" s="113"/>
      <c r="AP39" s="116" t="s">
        <v>861</v>
      </c>
      <c r="AQ39" s="116"/>
      <c r="AR39" s="112"/>
      <c r="AS39" s="113">
        <v>2022</v>
      </c>
      <c r="AT39" s="113" t="s">
        <v>1007</v>
      </c>
      <c r="AU39" s="118" t="s">
        <v>955</v>
      </c>
      <c r="AV39" s="118" t="s">
        <v>955</v>
      </c>
      <c r="AW39" s="118" t="s">
        <v>955</v>
      </c>
      <c r="AX39" s="118" t="s">
        <v>955</v>
      </c>
      <c r="AY39" s="118" t="s">
        <v>955</v>
      </c>
      <c r="AZ39" s="118" t="s">
        <v>955</v>
      </c>
      <c r="BA39" s="118" t="s">
        <v>955</v>
      </c>
      <c r="BB39" s="118" t="s">
        <v>955</v>
      </c>
      <c r="BC39" s="118" t="s">
        <v>955</v>
      </c>
      <c r="BD39" s="119" t="s">
        <v>955</v>
      </c>
      <c r="BE39" s="120"/>
      <c r="BF39" s="121"/>
      <c r="BG39" s="121"/>
      <c r="BH39" s="121"/>
      <c r="BI39" s="125"/>
      <c r="BJ39" s="125"/>
      <c r="BK39" s="125"/>
      <c r="BL39" s="125"/>
    </row>
    <row r="40" spans="1:64" s="126" customFormat="1" ht="12" customHeight="1">
      <c r="A40" s="109" t="s">
        <v>977</v>
      </c>
      <c r="B40" s="110">
        <v>30</v>
      </c>
      <c r="C40" s="112"/>
      <c r="D40" s="112">
        <v>2</v>
      </c>
      <c r="E40" s="112">
        <v>5</v>
      </c>
      <c r="F40" s="112">
        <v>2</v>
      </c>
      <c r="G40" s="112">
        <v>9</v>
      </c>
      <c r="H40" s="112">
        <v>4</v>
      </c>
      <c r="I40" s="113" t="s">
        <v>978</v>
      </c>
      <c r="J40" s="111"/>
      <c r="K40" s="111"/>
      <c r="L40" s="111"/>
      <c r="M40" s="111"/>
      <c r="N40" s="110">
        <v>30</v>
      </c>
      <c r="O40" s="91" t="str">
        <f t="shared" si="3"/>
        <v/>
      </c>
      <c r="P40" s="113" t="s">
        <v>988</v>
      </c>
      <c r="Q40" s="113"/>
      <c r="R40" s="113"/>
      <c r="S40" s="111"/>
      <c r="T40" s="113"/>
      <c r="U40" s="111"/>
      <c r="V40" s="113"/>
      <c r="W40" s="111"/>
      <c r="X40" s="112"/>
      <c r="Y40" s="112"/>
      <c r="Z40" s="112">
        <v>30</v>
      </c>
      <c r="AA40" s="112"/>
      <c r="AB40" s="112"/>
      <c r="AC40" s="112"/>
      <c r="AD40" s="112"/>
      <c r="AE40" s="112"/>
      <c r="AF40" s="112"/>
      <c r="AG40" s="112"/>
      <c r="AH40" s="129"/>
      <c r="AI40" s="129"/>
      <c r="AJ40" s="113" t="s">
        <v>997</v>
      </c>
      <c r="AK40" s="116" t="s">
        <v>848</v>
      </c>
      <c r="AL40" s="111"/>
      <c r="AM40" s="113"/>
      <c r="AN40" s="113"/>
      <c r="AO40" s="113"/>
      <c r="AP40" s="116" t="s">
        <v>864</v>
      </c>
      <c r="AQ40" s="116" t="s">
        <v>1009</v>
      </c>
      <c r="AR40" s="112"/>
      <c r="AS40" s="113">
        <v>2021</v>
      </c>
      <c r="AT40" s="113" t="s">
        <v>1007</v>
      </c>
      <c r="AU40" s="118" t="s">
        <v>955</v>
      </c>
      <c r="AV40" s="118" t="s">
        <v>955</v>
      </c>
      <c r="AW40" s="118" t="s">
        <v>955</v>
      </c>
      <c r="AX40" s="118" t="s">
        <v>955</v>
      </c>
      <c r="AY40" s="118" t="s">
        <v>955</v>
      </c>
      <c r="AZ40" s="118" t="s">
        <v>955</v>
      </c>
      <c r="BA40" s="118" t="s">
        <v>955</v>
      </c>
      <c r="BB40" s="118" t="s">
        <v>955</v>
      </c>
      <c r="BC40" s="118" t="s">
        <v>955</v>
      </c>
      <c r="BD40" s="119" t="s">
        <v>955</v>
      </c>
      <c r="BE40" s="120"/>
      <c r="BF40" s="121"/>
      <c r="BG40" s="121"/>
      <c r="BH40" s="121"/>
      <c r="BI40" s="125"/>
      <c r="BJ40" s="125"/>
      <c r="BK40" s="125"/>
      <c r="BL40" s="125"/>
    </row>
    <row r="41" spans="1:64" s="126" customFormat="1" ht="12" customHeight="1">
      <c r="A41" s="109" t="s">
        <v>977</v>
      </c>
      <c r="B41" s="110">
        <v>30</v>
      </c>
      <c r="C41" s="112"/>
      <c r="D41" s="112"/>
      <c r="E41" s="112">
        <v>9</v>
      </c>
      <c r="F41" s="112">
        <v>2</v>
      </c>
      <c r="G41" s="112">
        <v>5</v>
      </c>
      <c r="H41" s="112">
        <v>3</v>
      </c>
      <c r="I41" s="113" t="s">
        <v>978</v>
      </c>
      <c r="J41" s="111"/>
      <c r="K41" s="111"/>
      <c r="L41" s="111"/>
      <c r="M41" s="111"/>
      <c r="N41" s="110">
        <v>30</v>
      </c>
      <c r="O41" s="91" t="str">
        <f t="shared" si="3"/>
        <v/>
      </c>
      <c r="P41" s="113" t="s">
        <v>988</v>
      </c>
      <c r="Q41" s="113"/>
      <c r="R41" s="113"/>
      <c r="S41" s="111"/>
      <c r="T41" s="113"/>
      <c r="U41" s="111"/>
      <c r="V41" s="113"/>
      <c r="W41" s="111"/>
      <c r="X41" s="112"/>
      <c r="Y41" s="112"/>
      <c r="Z41" s="112">
        <v>30</v>
      </c>
      <c r="AA41" s="112"/>
      <c r="AB41" s="112"/>
      <c r="AC41" s="112"/>
      <c r="AD41" s="112"/>
      <c r="AE41" s="112"/>
      <c r="AF41" s="112"/>
      <c r="AG41" s="112"/>
      <c r="AH41" s="128"/>
      <c r="AI41" s="128"/>
      <c r="AJ41" s="113" t="s">
        <v>880</v>
      </c>
      <c r="AK41" s="116" t="s">
        <v>848</v>
      </c>
      <c r="AL41" s="128"/>
      <c r="AM41" s="113"/>
      <c r="AN41" s="113"/>
      <c r="AO41" s="113"/>
      <c r="AP41" s="116" t="s">
        <v>863</v>
      </c>
      <c r="AQ41" s="116" t="s">
        <v>1011</v>
      </c>
      <c r="AR41" s="124"/>
      <c r="AS41" s="113">
        <v>2021</v>
      </c>
      <c r="AT41" s="113" t="s">
        <v>1007</v>
      </c>
      <c r="AU41" s="118" t="s">
        <v>955</v>
      </c>
      <c r="AV41" s="118" t="s">
        <v>955</v>
      </c>
      <c r="AW41" s="118" t="s">
        <v>955</v>
      </c>
      <c r="AX41" s="118" t="s">
        <v>955</v>
      </c>
      <c r="AY41" s="118" t="s">
        <v>955</v>
      </c>
      <c r="AZ41" s="118" t="s">
        <v>955</v>
      </c>
      <c r="BA41" s="118" t="s">
        <v>955</v>
      </c>
      <c r="BB41" s="118" t="s">
        <v>955</v>
      </c>
      <c r="BC41" s="118" t="s">
        <v>955</v>
      </c>
      <c r="BD41" s="119" t="s">
        <v>955</v>
      </c>
      <c r="BE41" s="120"/>
      <c r="BF41" s="121"/>
      <c r="BG41" s="121"/>
      <c r="BH41" s="121"/>
      <c r="BI41" s="125"/>
      <c r="BJ41" s="125"/>
      <c r="BK41" s="125"/>
      <c r="BL41" s="125"/>
    </row>
    <row r="42" spans="1:64" s="126" customFormat="1" ht="12" customHeight="1">
      <c r="A42" s="109" t="s">
        <v>977</v>
      </c>
      <c r="B42" s="110">
        <v>32</v>
      </c>
      <c r="C42" s="112"/>
      <c r="D42" s="112">
        <v>1</v>
      </c>
      <c r="E42" s="112">
        <v>12</v>
      </c>
      <c r="F42" s="112">
        <v>4</v>
      </c>
      <c r="G42" s="112">
        <v>10</v>
      </c>
      <c r="H42" s="112">
        <v>3</v>
      </c>
      <c r="I42" s="113" t="s">
        <v>978</v>
      </c>
      <c r="J42" s="111"/>
      <c r="K42" s="111"/>
      <c r="L42" s="111"/>
      <c r="M42" s="111"/>
      <c r="N42" s="110">
        <v>32</v>
      </c>
      <c r="O42" s="91" t="str">
        <f t="shared" si="3"/>
        <v/>
      </c>
      <c r="P42" s="113" t="s">
        <v>988</v>
      </c>
      <c r="Q42" s="113"/>
      <c r="R42" s="113"/>
      <c r="S42" s="111"/>
      <c r="T42" s="113"/>
      <c r="U42" s="111"/>
      <c r="V42" s="113"/>
      <c r="W42" s="111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28">
        <v>32</v>
      </c>
      <c r="AI42" s="128"/>
      <c r="AJ42" s="113" t="s">
        <v>986</v>
      </c>
      <c r="AK42" s="116" t="s">
        <v>848</v>
      </c>
      <c r="AL42" s="128"/>
      <c r="AM42" s="113"/>
      <c r="AN42" s="113"/>
      <c r="AO42" s="113"/>
      <c r="AP42" s="116" t="s">
        <v>864</v>
      </c>
      <c r="AQ42" s="116" t="s">
        <v>1009</v>
      </c>
      <c r="AR42" s="124"/>
      <c r="AS42" s="113">
        <v>2021</v>
      </c>
      <c r="AT42" s="113" t="s">
        <v>1007</v>
      </c>
      <c r="AU42" s="118" t="s">
        <v>955</v>
      </c>
      <c r="AV42" s="118" t="s">
        <v>955</v>
      </c>
      <c r="AW42" s="118" t="s">
        <v>955</v>
      </c>
      <c r="AX42" s="118" t="s">
        <v>955</v>
      </c>
      <c r="AY42" s="118" t="s">
        <v>955</v>
      </c>
      <c r="AZ42" s="118" t="s">
        <v>955</v>
      </c>
      <c r="BA42" s="118" t="s">
        <v>955</v>
      </c>
      <c r="BB42" s="118" t="s">
        <v>955</v>
      </c>
      <c r="BC42" s="118" t="s">
        <v>955</v>
      </c>
      <c r="BD42" s="119" t="s">
        <v>955</v>
      </c>
      <c r="BE42" s="120"/>
      <c r="BF42" s="121"/>
      <c r="BG42" s="121"/>
      <c r="BH42" s="121"/>
      <c r="BI42" s="125"/>
      <c r="BJ42" s="125"/>
      <c r="BK42" s="125"/>
      <c r="BL42" s="125"/>
    </row>
    <row r="43" spans="1:64" s="126" customFormat="1" ht="12" customHeight="1">
      <c r="A43" s="109" t="s">
        <v>977</v>
      </c>
      <c r="B43" s="110">
        <v>30</v>
      </c>
      <c r="C43" s="112"/>
      <c r="D43" s="112"/>
      <c r="E43" s="112">
        <v>3</v>
      </c>
      <c r="F43" s="112">
        <v>3</v>
      </c>
      <c r="G43" s="112">
        <v>7</v>
      </c>
      <c r="H43" s="112">
        <v>3</v>
      </c>
      <c r="I43" s="113" t="s">
        <v>978</v>
      </c>
      <c r="J43" s="111"/>
      <c r="K43" s="111"/>
      <c r="L43" s="111"/>
      <c r="M43" s="111"/>
      <c r="N43" s="110">
        <v>30</v>
      </c>
      <c r="O43" s="91" t="str">
        <f t="shared" si="3"/>
        <v/>
      </c>
      <c r="P43" s="113" t="s">
        <v>988</v>
      </c>
      <c r="Q43" s="113"/>
      <c r="R43" s="113"/>
      <c r="S43" s="111"/>
      <c r="T43" s="113"/>
      <c r="U43" s="111"/>
      <c r="V43" s="113"/>
      <c r="W43" s="111"/>
      <c r="X43" s="112"/>
      <c r="Y43" s="112"/>
      <c r="Z43" s="112"/>
      <c r="AA43" s="112"/>
      <c r="AB43" s="112"/>
      <c r="AC43" s="112"/>
      <c r="AD43" s="112">
        <v>30</v>
      </c>
      <c r="AE43" s="112"/>
      <c r="AF43" s="112"/>
      <c r="AG43" s="112"/>
      <c r="AH43" s="130"/>
      <c r="AI43" s="128"/>
      <c r="AJ43" s="113" t="s">
        <v>986</v>
      </c>
      <c r="AK43" s="116" t="s">
        <v>851</v>
      </c>
      <c r="AL43" s="128"/>
      <c r="AM43" s="113"/>
      <c r="AN43" s="113"/>
      <c r="AO43" s="113"/>
      <c r="AP43" s="116" t="s">
        <v>864</v>
      </c>
      <c r="AQ43" s="116"/>
      <c r="AR43" s="124"/>
      <c r="AS43" s="113">
        <v>2021</v>
      </c>
      <c r="AT43" s="113" t="s">
        <v>1007</v>
      </c>
      <c r="AU43" s="118" t="s">
        <v>955</v>
      </c>
      <c r="AV43" s="118" t="s">
        <v>955</v>
      </c>
      <c r="AW43" s="118" t="s">
        <v>955</v>
      </c>
      <c r="AX43" s="118" t="s">
        <v>955</v>
      </c>
      <c r="AY43" s="118" t="s">
        <v>955</v>
      </c>
      <c r="AZ43" s="118" t="s">
        <v>955</v>
      </c>
      <c r="BA43" s="118" t="s">
        <v>955</v>
      </c>
      <c r="BB43" s="118" t="s">
        <v>955</v>
      </c>
      <c r="BC43" s="118" t="s">
        <v>955</v>
      </c>
      <c r="BD43" s="119" t="s">
        <v>955</v>
      </c>
      <c r="BE43" s="120"/>
      <c r="BF43" s="121"/>
      <c r="BG43" s="121"/>
      <c r="BH43" s="121"/>
      <c r="BI43" s="125"/>
      <c r="BJ43" s="125"/>
      <c r="BK43" s="125"/>
      <c r="BL43" s="125"/>
    </row>
    <row r="44" spans="1:64" s="126" customFormat="1" ht="12" customHeight="1">
      <c r="A44" s="109" t="s">
        <v>977</v>
      </c>
      <c r="B44" s="110">
        <v>30</v>
      </c>
      <c r="C44" s="112"/>
      <c r="D44" s="112">
        <v>1</v>
      </c>
      <c r="E44" s="112">
        <v>6</v>
      </c>
      <c r="F44" s="112">
        <v>3</v>
      </c>
      <c r="G44" s="112">
        <v>8</v>
      </c>
      <c r="H44" s="112">
        <v>1</v>
      </c>
      <c r="I44" s="113" t="s">
        <v>978</v>
      </c>
      <c r="J44" s="111"/>
      <c r="K44" s="111"/>
      <c r="L44" s="111"/>
      <c r="M44" s="111"/>
      <c r="N44" s="110">
        <v>30</v>
      </c>
      <c r="O44" s="91" t="str">
        <f t="shared" si="3"/>
        <v/>
      </c>
      <c r="P44" s="113" t="s">
        <v>988</v>
      </c>
      <c r="Q44" s="113"/>
      <c r="R44" s="113"/>
      <c r="S44" s="111"/>
      <c r="T44" s="113"/>
      <c r="U44" s="111"/>
      <c r="V44" s="113"/>
      <c r="W44" s="111"/>
      <c r="X44" s="112"/>
      <c r="Y44" s="112"/>
      <c r="Z44" s="112">
        <v>30</v>
      </c>
      <c r="AA44" s="112"/>
      <c r="AB44" s="112"/>
      <c r="AC44" s="112"/>
      <c r="AD44" s="112"/>
      <c r="AE44" s="112"/>
      <c r="AF44" s="112"/>
      <c r="AG44" s="112"/>
      <c r="AH44" s="128"/>
      <c r="AI44" s="128"/>
      <c r="AJ44" s="113" t="s">
        <v>990</v>
      </c>
      <c r="AK44" s="116" t="s">
        <v>848</v>
      </c>
      <c r="AL44" s="128"/>
      <c r="AM44" s="113"/>
      <c r="AN44" s="113"/>
      <c r="AO44" s="113"/>
      <c r="AP44" s="116" t="s">
        <v>860</v>
      </c>
      <c r="AQ44" s="116"/>
      <c r="AR44" s="124"/>
      <c r="AS44" s="113">
        <v>2019</v>
      </c>
      <c r="AT44" s="113" t="s">
        <v>1007</v>
      </c>
      <c r="AU44" s="118" t="s">
        <v>955</v>
      </c>
      <c r="AV44" s="118" t="s">
        <v>955</v>
      </c>
      <c r="AW44" s="118" t="s">
        <v>955</v>
      </c>
      <c r="AX44" s="118" t="s">
        <v>955</v>
      </c>
      <c r="AY44" s="118" t="s">
        <v>955</v>
      </c>
      <c r="AZ44" s="118" t="s">
        <v>955</v>
      </c>
      <c r="BA44" s="118" t="s">
        <v>955</v>
      </c>
      <c r="BB44" s="118" t="s">
        <v>955</v>
      </c>
      <c r="BC44" s="118" t="s">
        <v>955</v>
      </c>
      <c r="BD44" s="119" t="s">
        <v>955</v>
      </c>
      <c r="BE44" s="120"/>
      <c r="BF44" s="121"/>
      <c r="BG44" s="121"/>
      <c r="BH44" s="121"/>
      <c r="BI44" s="125"/>
      <c r="BJ44" s="125"/>
      <c r="BK44" s="125"/>
      <c r="BL44" s="125"/>
    </row>
    <row r="45" spans="1:64" s="126" customFormat="1" ht="12" customHeight="1">
      <c r="A45" s="109" t="s">
        <v>982</v>
      </c>
      <c r="B45" s="110">
        <v>27</v>
      </c>
      <c r="C45" s="112"/>
      <c r="D45" s="112"/>
      <c r="E45" s="112">
        <v>5</v>
      </c>
      <c r="F45" s="112">
        <v>5</v>
      </c>
      <c r="G45" s="112">
        <v>5</v>
      </c>
      <c r="H45" s="112">
        <v>1</v>
      </c>
      <c r="I45" s="113" t="s">
        <v>978</v>
      </c>
      <c r="J45" s="111"/>
      <c r="K45" s="111"/>
      <c r="L45" s="111"/>
      <c r="M45" s="111"/>
      <c r="N45" s="110">
        <v>27</v>
      </c>
      <c r="O45" s="91" t="str">
        <f t="shared" si="3"/>
        <v/>
      </c>
      <c r="P45" s="113" t="s">
        <v>988</v>
      </c>
      <c r="Q45" s="113"/>
      <c r="R45" s="113"/>
      <c r="S45" s="111"/>
      <c r="T45" s="113"/>
      <c r="U45" s="111"/>
      <c r="V45" s="113"/>
      <c r="W45" s="111"/>
      <c r="X45" s="112"/>
      <c r="Y45" s="112"/>
      <c r="Z45" s="112"/>
      <c r="AA45" s="112"/>
      <c r="AB45" s="112"/>
      <c r="AC45" s="112"/>
      <c r="AD45" s="112">
        <v>27</v>
      </c>
      <c r="AE45" s="112"/>
      <c r="AF45" s="112"/>
      <c r="AG45" s="112"/>
      <c r="AH45" s="128"/>
      <c r="AI45" s="128"/>
      <c r="AJ45" s="113" t="s">
        <v>990</v>
      </c>
      <c r="AK45" s="116" t="s">
        <v>848</v>
      </c>
      <c r="AL45" s="128"/>
      <c r="AM45" s="113"/>
      <c r="AN45" s="113"/>
      <c r="AO45" s="113"/>
      <c r="AP45" s="116" t="s">
        <v>861</v>
      </c>
      <c r="AQ45" s="116" t="s">
        <v>1011</v>
      </c>
      <c r="AR45" s="124"/>
      <c r="AS45" s="113">
        <v>2021</v>
      </c>
      <c r="AT45" s="113" t="s">
        <v>1007</v>
      </c>
      <c r="AU45" s="118" t="s">
        <v>955</v>
      </c>
      <c r="AV45" s="118" t="s">
        <v>955</v>
      </c>
      <c r="AW45" s="118" t="s">
        <v>955</v>
      </c>
      <c r="AX45" s="118" t="s">
        <v>955</v>
      </c>
      <c r="AY45" s="118" t="s">
        <v>955</v>
      </c>
      <c r="AZ45" s="118" t="s">
        <v>955</v>
      </c>
      <c r="BA45" s="118" t="s">
        <v>955</v>
      </c>
      <c r="BB45" s="118" t="s">
        <v>955</v>
      </c>
      <c r="BC45" s="118" t="s">
        <v>955</v>
      </c>
      <c r="BD45" s="119" t="s">
        <v>955</v>
      </c>
      <c r="BE45" s="120"/>
      <c r="BF45" s="121"/>
      <c r="BG45" s="121"/>
      <c r="BH45" s="121"/>
      <c r="BI45" s="125"/>
      <c r="BJ45" s="125"/>
      <c r="BK45" s="125"/>
      <c r="BL45" s="125"/>
    </row>
    <row r="46" spans="1:64" s="126" customFormat="1" ht="12" customHeight="1">
      <c r="A46" s="109" t="s">
        <v>982</v>
      </c>
      <c r="B46" s="110">
        <v>27</v>
      </c>
      <c r="C46" s="112"/>
      <c r="D46" s="112"/>
      <c r="E46" s="112">
        <v>4</v>
      </c>
      <c r="F46" s="112">
        <v>2</v>
      </c>
      <c r="G46" s="112">
        <v>6</v>
      </c>
      <c r="H46" s="112">
        <v>0</v>
      </c>
      <c r="I46" s="113" t="s">
        <v>978</v>
      </c>
      <c r="J46" s="111"/>
      <c r="K46" s="111"/>
      <c r="L46" s="111"/>
      <c r="M46" s="111"/>
      <c r="N46" s="110">
        <v>27</v>
      </c>
      <c r="O46" s="91" t="str">
        <f t="shared" si="3"/>
        <v/>
      </c>
      <c r="P46" s="113" t="s">
        <v>988</v>
      </c>
      <c r="Q46" s="113"/>
      <c r="R46" s="113"/>
      <c r="S46" s="111"/>
      <c r="T46" s="113"/>
      <c r="U46" s="111"/>
      <c r="V46" s="113"/>
      <c r="W46" s="111"/>
      <c r="X46" s="112"/>
      <c r="Y46" s="112"/>
      <c r="Z46" s="112">
        <v>26</v>
      </c>
      <c r="AA46" s="112"/>
      <c r="AB46" s="112"/>
      <c r="AC46" s="112"/>
      <c r="AD46" s="112"/>
      <c r="AE46" s="112"/>
      <c r="AF46" s="112"/>
      <c r="AG46" s="112"/>
      <c r="AH46" s="124"/>
      <c r="AI46" s="124"/>
      <c r="AJ46" s="113" t="s">
        <v>993</v>
      </c>
      <c r="AK46" s="116" t="s">
        <v>848</v>
      </c>
      <c r="AL46" s="124"/>
      <c r="AM46" s="113"/>
      <c r="AN46" s="113"/>
      <c r="AO46" s="113"/>
      <c r="AP46" s="116" t="s">
        <v>862</v>
      </c>
      <c r="AQ46" s="116" t="s">
        <v>1009</v>
      </c>
      <c r="AR46" s="124"/>
      <c r="AS46" s="113">
        <v>2020</v>
      </c>
      <c r="AT46" s="113" t="s">
        <v>1007</v>
      </c>
      <c r="AU46" s="118" t="s">
        <v>955</v>
      </c>
      <c r="AV46" s="118" t="s">
        <v>955</v>
      </c>
      <c r="AW46" s="118" t="s">
        <v>955</v>
      </c>
      <c r="AX46" s="118" t="s">
        <v>955</v>
      </c>
      <c r="AY46" s="118" t="s">
        <v>955</v>
      </c>
      <c r="AZ46" s="118" t="s">
        <v>955</v>
      </c>
      <c r="BA46" s="118" t="s">
        <v>955</v>
      </c>
      <c r="BB46" s="118" t="s">
        <v>955</v>
      </c>
      <c r="BC46" s="118" t="s">
        <v>955</v>
      </c>
      <c r="BD46" s="119" t="s">
        <v>955</v>
      </c>
      <c r="BE46" s="120"/>
      <c r="BF46" s="121"/>
      <c r="BG46" s="121"/>
      <c r="BH46" s="121"/>
      <c r="BI46" s="125"/>
      <c r="BJ46" s="125"/>
      <c r="BK46" s="125"/>
      <c r="BL46" s="125"/>
    </row>
    <row r="47" spans="1:64" s="126" customFormat="1" ht="12" customHeight="1">
      <c r="A47" s="109" t="s">
        <v>982</v>
      </c>
      <c r="B47" s="110">
        <v>28</v>
      </c>
      <c r="C47" s="112"/>
      <c r="D47" s="112"/>
      <c r="E47" s="112">
        <v>4</v>
      </c>
      <c r="F47" s="112">
        <v>3</v>
      </c>
      <c r="G47" s="112">
        <v>2</v>
      </c>
      <c r="H47" s="112">
        <v>1</v>
      </c>
      <c r="I47" s="113" t="s">
        <v>978</v>
      </c>
      <c r="J47" s="111"/>
      <c r="K47" s="111"/>
      <c r="L47" s="111"/>
      <c r="M47" s="111"/>
      <c r="N47" s="110">
        <v>28</v>
      </c>
      <c r="O47" s="91" t="str">
        <f t="shared" si="3"/>
        <v/>
      </c>
      <c r="P47" s="113" t="s">
        <v>988</v>
      </c>
      <c r="Q47" s="113"/>
      <c r="R47" s="113"/>
      <c r="S47" s="111"/>
      <c r="T47" s="113"/>
      <c r="U47" s="111"/>
      <c r="V47" s="113"/>
      <c r="W47" s="111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24">
        <v>28</v>
      </c>
      <c r="AI47" s="124"/>
      <c r="AJ47" s="113" t="s">
        <v>993</v>
      </c>
      <c r="AK47" s="116" t="s">
        <v>851</v>
      </c>
      <c r="AL47" s="124"/>
      <c r="AM47" s="113"/>
      <c r="AN47" s="113"/>
      <c r="AO47" s="113"/>
      <c r="AP47" s="116" t="s">
        <v>863</v>
      </c>
      <c r="AQ47" s="116" t="s">
        <v>1011</v>
      </c>
      <c r="AR47" s="124"/>
      <c r="AS47" s="113">
        <v>2020</v>
      </c>
      <c r="AT47" s="113" t="s">
        <v>1007</v>
      </c>
      <c r="AU47" s="118" t="s">
        <v>955</v>
      </c>
      <c r="AV47" s="118" t="s">
        <v>955</v>
      </c>
      <c r="AW47" s="118" t="s">
        <v>955</v>
      </c>
      <c r="AX47" s="118" t="s">
        <v>955</v>
      </c>
      <c r="AY47" s="118" t="s">
        <v>955</v>
      </c>
      <c r="AZ47" s="118" t="s">
        <v>955</v>
      </c>
      <c r="BA47" s="118" t="s">
        <v>955</v>
      </c>
      <c r="BB47" s="118" t="s">
        <v>955</v>
      </c>
      <c r="BC47" s="118" t="s">
        <v>955</v>
      </c>
      <c r="BD47" s="119" t="s">
        <v>955</v>
      </c>
      <c r="BE47" s="120"/>
      <c r="BF47" s="121"/>
      <c r="BG47" s="121"/>
      <c r="BH47" s="121"/>
      <c r="BI47" s="125"/>
      <c r="BJ47" s="125"/>
      <c r="BK47" s="125"/>
      <c r="BL47" s="125"/>
    </row>
    <row r="48" spans="1:64" s="126" customFormat="1" ht="12" customHeight="1">
      <c r="A48" s="109" t="s">
        <v>982</v>
      </c>
      <c r="B48" s="110">
        <v>26</v>
      </c>
      <c r="C48" s="112"/>
      <c r="D48" s="112">
        <v>2</v>
      </c>
      <c r="E48" s="112">
        <v>3</v>
      </c>
      <c r="F48" s="112">
        <v>2</v>
      </c>
      <c r="G48" s="112">
        <v>5</v>
      </c>
      <c r="H48" s="112">
        <v>1</v>
      </c>
      <c r="I48" s="113" t="s">
        <v>978</v>
      </c>
      <c r="J48" s="111"/>
      <c r="K48" s="111">
        <v>1</v>
      </c>
      <c r="L48" s="111"/>
      <c r="M48" s="111"/>
      <c r="N48" s="110">
        <v>26</v>
      </c>
      <c r="O48" s="91" t="str">
        <f t="shared" si="3"/>
        <v/>
      </c>
      <c r="P48" s="113" t="s">
        <v>988</v>
      </c>
      <c r="Q48" s="113"/>
      <c r="R48" s="113"/>
      <c r="S48" s="111"/>
      <c r="T48" s="113"/>
      <c r="U48" s="111"/>
      <c r="V48" s="113"/>
      <c r="W48" s="111"/>
      <c r="X48" s="112"/>
      <c r="Y48" s="112"/>
      <c r="Z48" s="112">
        <v>26</v>
      </c>
      <c r="AA48" s="112"/>
      <c r="AB48" s="112"/>
      <c r="AC48" s="112"/>
      <c r="AD48" s="112"/>
      <c r="AE48" s="112"/>
      <c r="AF48" s="112"/>
      <c r="AG48" s="112"/>
      <c r="AH48" s="124"/>
      <c r="AI48" s="124"/>
      <c r="AJ48" s="113" t="s">
        <v>999</v>
      </c>
      <c r="AK48" s="116" t="s">
        <v>848</v>
      </c>
      <c r="AL48" s="124"/>
      <c r="AM48" s="113"/>
      <c r="AN48" s="113"/>
      <c r="AO48" s="113"/>
      <c r="AP48" s="116" t="s">
        <v>862</v>
      </c>
      <c r="AQ48" s="116" t="s">
        <v>1009</v>
      </c>
      <c r="AR48" s="124"/>
      <c r="AS48" s="113">
        <v>2020</v>
      </c>
      <c r="AT48" s="113" t="s">
        <v>1007</v>
      </c>
      <c r="AU48" s="118" t="s">
        <v>955</v>
      </c>
      <c r="AV48" s="118" t="s">
        <v>955</v>
      </c>
      <c r="AW48" s="118" t="s">
        <v>955</v>
      </c>
      <c r="AX48" s="118" t="s">
        <v>955</v>
      </c>
      <c r="AY48" s="118" t="s">
        <v>955</v>
      </c>
      <c r="AZ48" s="118" t="s">
        <v>955</v>
      </c>
      <c r="BA48" s="118" t="s">
        <v>955</v>
      </c>
      <c r="BB48" s="118" t="s">
        <v>955</v>
      </c>
      <c r="BC48" s="118" t="s">
        <v>955</v>
      </c>
      <c r="BD48" s="119" t="s">
        <v>955</v>
      </c>
      <c r="BE48" s="120"/>
      <c r="BF48" s="121"/>
      <c r="BG48" s="121"/>
      <c r="BH48" s="121"/>
      <c r="BI48" s="125"/>
      <c r="BJ48" s="125"/>
      <c r="BK48" s="125"/>
      <c r="BL48" s="125"/>
    </row>
    <row r="49" spans="1:64" s="126" customFormat="1" ht="12" customHeight="1">
      <c r="A49" s="109" t="s">
        <v>982</v>
      </c>
      <c r="B49" s="110">
        <v>21</v>
      </c>
      <c r="C49" s="112"/>
      <c r="D49" s="112"/>
      <c r="E49" s="112">
        <v>6</v>
      </c>
      <c r="F49" s="112">
        <v>2</v>
      </c>
      <c r="G49" s="112">
        <v>6</v>
      </c>
      <c r="H49" s="112">
        <v>0</v>
      </c>
      <c r="I49" s="113" t="s">
        <v>998</v>
      </c>
      <c r="J49" s="111"/>
      <c r="K49" s="111"/>
      <c r="L49" s="111"/>
      <c r="M49" s="111"/>
      <c r="N49" s="110">
        <v>21</v>
      </c>
      <c r="O49" s="91" t="str">
        <f t="shared" si="3"/>
        <v/>
      </c>
      <c r="P49" s="113" t="s">
        <v>984</v>
      </c>
      <c r="Q49" s="113"/>
      <c r="R49" s="113"/>
      <c r="S49" s="111"/>
      <c r="T49" s="113"/>
      <c r="U49" s="111"/>
      <c r="V49" s="113"/>
      <c r="W49" s="111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24"/>
      <c r="AI49" s="124"/>
      <c r="AJ49" s="113" t="s">
        <v>997</v>
      </c>
      <c r="AK49" s="116" t="s">
        <v>848</v>
      </c>
      <c r="AL49" s="124"/>
      <c r="AM49" s="113"/>
      <c r="AN49" s="113"/>
      <c r="AO49" s="113"/>
      <c r="AP49" s="116" t="s">
        <v>861</v>
      </c>
      <c r="AQ49" s="116" t="s">
        <v>1011</v>
      </c>
      <c r="AR49" s="124"/>
      <c r="AS49" s="113">
        <v>2019</v>
      </c>
      <c r="AT49" s="113" t="s">
        <v>1007</v>
      </c>
      <c r="AU49" s="118" t="s">
        <v>955</v>
      </c>
      <c r="AV49" s="118" t="s">
        <v>955</v>
      </c>
      <c r="AW49" s="118" t="s">
        <v>955</v>
      </c>
      <c r="AX49" s="118" t="s">
        <v>955</v>
      </c>
      <c r="AY49" s="118" t="s">
        <v>955</v>
      </c>
      <c r="AZ49" s="118" t="s">
        <v>955</v>
      </c>
      <c r="BA49" s="118" t="s">
        <v>955</v>
      </c>
      <c r="BB49" s="118" t="s">
        <v>955</v>
      </c>
      <c r="BC49" s="118" t="s">
        <v>955</v>
      </c>
      <c r="BD49" s="119" t="s">
        <v>955</v>
      </c>
      <c r="BE49" s="120"/>
      <c r="BF49" s="121"/>
      <c r="BG49" s="121"/>
      <c r="BH49" s="121"/>
      <c r="BI49" s="125"/>
      <c r="BJ49" s="125"/>
      <c r="BK49" s="125"/>
      <c r="BL49" s="125"/>
    </row>
    <row r="50" spans="1:64" s="126" customFormat="1" ht="12" customHeight="1">
      <c r="A50" s="109"/>
      <c r="B50" s="110"/>
      <c r="C50" s="112"/>
      <c r="D50" s="112"/>
      <c r="E50" s="112"/>
      <c r="F50" s="112"/>
      <c r="G50" s="112"/>
      <c r="H50" s="112"/>
      <c r="I50" s="113"/>
      <c r="J50" s="111"/>
      <c r="K50" s="111"/>
      <c r="L50" s="111"/>
      <c r="M50" s="111"/>
      <c r="N50" s="112"/>
      <c r="O50" s="91" t="str">
        <f t="shared" si="3"/>
        <v/>
      </c>
      <c r="P50" s="113"/>
      <c r="Q50" s="113"/>
      <c r="R50" s="113"/>
      <c r="S50" s="111"/>
      <c r="T50" s="113"/>
      <c r="U50" s="111"/>
      <c r="V50" s="113"/>
      <c r="W50" s="111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24"/>
      <c r="AI50" s="124"/>
      <c r="AJ50" s="113"/>
      <c r="AK50" s="116"/>
      <c r="AL50" s="124"/>
      <c r="AM50" s="113"/>
      <c r="AN50" s="113"/>
      <c r="AO50" s="113"/>
      <c r="AP50" s="116"/>
      <c r="AQ50" s="116"/>
      <c r="AR50" s="124"/>
      <c r="AS50" s="113"/>
      <c r="AT50" s="113"/>
      <c r="AU50" s="118"/>
      <c r="AV50" s="118"/>
      <c r="AW50" s="118"/>
      <c r="AX50" s="118"/>
      <c r="AY50" s="118"/>
      <c r="AZ50" s="118"/>
      <c r="BA50" s="118"/>
      <c r="BB50" s="118"/>
      <c r="BC50" s="118"/>
      <c r="BD50" s="119"/>
      <c r="BE50" s="120"/>
      <c r="BF50" s="121"/>
      <c r="BG50" s="121"/>
      <c r="BH50" s="121"/>
      <c r="BI50" s="125"/>
      <c r="BJ50" s="125"/>
      <c r="BK50" s="125"/>
      <c r="BL50" s="125"/>
    </row>
    <row r="51" spans="1:64" s="126" customFormat="1" ht="12" customHeight="1">
      <c r="A51" s="109"/>
      <c r="B51" s="110"/>
      <c r="C51" s="112"/>
      <c r="D51" s="112"/>
      <c r="E51" s="112"/>
      <c r="F51" s="112"/>
      <c r="G51" s="112"/>
      <c r="H51" s="112"/>
      <c r="I51" s="113"/>
      <c r="J51" s="111"/>
      <c r="K51" s="111"/>
      <c r="L51" s="111"/>
      <c r="M51" s="111"/>
      <c r="N51" s="112"/>
      <c r="O51" s="91" t="str">
        <f t="shared" si="3"/>
        <v/>
      </c>
      <c r="P51" s="113"/>
      <c r="Q51" s="113"/>
      <c r="R51" s="113"/>
      <c r="S51" s="111"/>
      <c r="T51" s="113"/>
      <c r="U51" s="111"/>
      <c r="V51" s="113"/>
      <c r="W51" s="111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24"/>
      <c r="AI51" s="124"/>
      <c r="AJ51" s="113"/>
      <c r="AK51" s="116"/>
      <c r="AL51" s="124"/>
      <c r="AM51" s="113"/>
      <c r="AN51" s="113"/>
      <c r="AO51" s="113"/>
      <c r="AP51" s="116"/>
      <c r="AQ51" s="116"/>
      <c r="AR51" s="124"/>
      <c r="AS51" s="113"/>
      <c r="AT51" s="113"/>
      <c r="AU51" s="118"/>
      <c r="AV51" s="118"/>
      <c r="AW51" s="118"/>
      <c r="AX51" s="118"/>
      <c r="AY51" s="118"/>
      <c r="AZ51" s="118"/>
      <c r="BA51" s="118"/>
      <c r="BB51" s="118"/>
      <c r="BC51" s="118"/>
      <c r="BD51" s="119"/>
      <c r="BE51" s="120"/>
      <c r="BF51" s="121"/>
      <c r="BG51" s="121"/>
      <c r="BH51" s="121"/>
      <c r="BI51" s="125"/>
      <c r="BJ51" s="125"/>
      <c r="BK51" s="125"/>
      <c r="BL51" s="125"/>
    </row>
    <row r="52" spans="1:64" s="126" customFormat="1" ht="12" customHeight="1">
      <c r="A52" s="109"/>
      <c r="B52" s="110"/>
      <c r="C52" s="112"/>
      <c r="D52" s="112"/>
      <c r="E52" s="112"/>
      <c r="F52" s="112"/>
      <c r="G52" s="112"/>
      <c r="H52" s="112"/>
      <c r="I52" s="113"/>
      <c r="J52" s="111"/>
      <c r="K52" s="111"/>
      <c r="L52" s="111"/>
      <c r="M52" s="111"/>
      <c r="N52" s="112"/>
      <c r="O52" s="91" t="str">
        <f t="shared" si="3"/>
        <v/>
      </c>
      <c r="P52" s="113"/>
      <c r="Q52" s="113"/>
      <c r="R52" s="113"/>
      <c r="S52" s="111"/>
      <c r="T52" s="113"/>
      <c r="U52" s="111"/>
      <c r="V52" s="113"/>
      <c r="W52" s="111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24"/>
      <c r="AI52" s="124"/>
      <c r="AJ52" s="113"/>
      <c r="AK52" s="116"/>
      <c r="AL52" s="124"/>
      <c r="AM52" s="113"/>
      <c r="AN52" s="113"/>
      <c r="AO52" s="113"/>
      <c r="AP52" s="116"/>
      <c r="AQ52" s="116"/>
      <c r="AR52" s="124"/>
      <c r="AS52" s="113"/>
      <c r="AT52" s="113"/>
      <c r="AU52" s="118"/>
      <c r="AV52" s="118"/>
      <c r="AW52" s="118"/>
      <c r="AX52" s="118"/>
      <c r="AY52" s="118"/>
      <c r="AZ52" s="118"/>
      <c r="BA52" s="118"/>
      <c r="BB52" s="118"/>
      <c r="BC52" s="118"/>
      <c r="BD52" s="119"/>
      <c r="BE52" s="120"/>
      <c r="BF52" s="121"/>
      <c r="BG52" s="121"/>
      <c r="BH52" s="121"/>
      <c r="BI52" s="125"/>
      <c r="BJ52" s="125"/>
      <c r="BK52" s="125"/>
      <c r="BL52" s="125"/>
    </row>
    <row r="53" spans="1:64" s="126" customFormat="1" ht="12" customHeight="1">
      <c r="A53" s="109"/>
      <c r="B53" s="110"/>
      <c r="C53" s="112"/>
      <c r="D53" s="112"/>
      <c r="E53" s="112"/>
      <c r="F53" s="112"/>
      <c r="G53" s="112"/>
      <c r="H53" s="112"/>
      <c r="I53" s="113"/>
      <c r="J53" s="111"/>
      <c r="K53" s="111"/>
      <c r="L53" s="111"/>
      <c r="M53" s="111"/>
      <c r="N53" s="112"/>
      <c r="O53" s="91" t="str">
        <f t="shared" si="3"/>
        <v/>
      </c>
      <c r="P53" s="113"/>
      <c r="Q53" s="113"/>
      <c r="R53" s="113"/>
      <c r="S53" s="111"/>
      <c r="T53" s="113"/>
      <c r="U53" s="111"/>
      <c r="V53" s="113"/>
      <c r="W53" s="111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24"/>
      <c r="AI53" s="124"/>
      <c r="AJ53" s="113"/>
      <c r="AK53" s="116"/>
      <c r="AL53" s="124"/>
      <c r="AM53" s="113"/>
      <c r="AN53" s="113"/>
      <c r="AO53" s="113"/>
      <c r="AP53" s="116"/>
      <c r="AQ53" s="116"/>
      <c r="AR53" s="124"/>
      <c r="AS53" s="113"/>
      <c r="AT53" s="113"/>
      <c r="AU53" s="118"/>
      <c r="AV53" s="118"/>
      <c r="AW53" s="118"/>
      <c r="AX53" s="118"/>
      <c r="AY53" s="118"/>
      <c r="AZ53" s="118"/>
      <c r="BA53" s="118"/>
      <c r="BB53" s="118"/>
      <c r="BC53" s="118"/>
      <c r="BD53" s="119"/>
      <c r="BE53" s="120"/>
      <c r="BF53" s="121"/>
      <c r="BG53" s="121"/>
      <c r="BH53" s="121"/>
      <c r="BI53" s="125"/>
      <c r="BJ53" s="125"/>
      <c r="BK53" s="125"/>
      <c r="BL53" s="125"/>
    </row>
    <row r="54" spans="1:64" s="126" customFormat="1" ht="12" customHeight="1">
      <c r="A54" s="109"/>
      <c r="B54" s="110"/>
      <c r="C54" s="112"/>
      <c r="D54" s="112"/>
      <c r="E54" s="112"/>
      <c r="F54" s="112"/>
      <c r="G54" s="112"/>
      <c r="H54" s="112"/>
      <c r="I54" s="113"/>
      <c r="J54" s="111"/>
      <c r="K54" s="111"/>
      <c r="L54" s="111"/>
      <c r="M54" s="111"/>
      <c r="N54" s="112"/>
      <c r="O54" s="91" t="str">
        <f t="shared" si="3"/>
        <v/>
      </c>
      <c r="P54" s="113"/>
      <c r="Q54" s="113"/>
      <c r="R54" s="113"/>
      <c r="S54" s="111"/>
      <c r="T54" s="113"/>
      <c r="U54" s="111"/>
      <c r="V54" s="113"/>
      <c r="W54" s="111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24"/>
      <c r="AI54" s="124"/>
      <c r="AJ54" s="113"/>
      <c r="AK54" s="116"/>
      <c r="AL54" s="124"/>
      <c r="AM54" s="113"/>
      <c r="AN54" s="113"/>
      <c r="AO54" s="113"/>
      <c r="AP54" s="116"/>
      <c r="AQ54" s="116"/>
      <c r="AR54" s="124"/>
      <c r="AS54" s="113"/>
      <c r="AT54" s="113"/>
      <c r="AU54" s="118"/>
      <c r="AV54" s="118"/>
      <c r="AW54" s="118"/>
      <c r="AX54" s="118"/>
      <c r="AY54" s="118"/>
      <c r="AZ54" s="118"/>
      <c r="BA54" s="118"/>
      <c r="BB54" s="118"/>
      <c r="BC54" s="118"/>
      <c r="BD54" s="119"/>
      <c r="BE54" s="120"/>
      <c r="BF54" s="121"/>
      <c r="BG54" s="121"/>
      <c r="BH54" s="121"/>
      <c r="BI54" s="125"/>
      <c r="BJ54" s="125"/>
      <c r="BK54" s="125"/>
      <c r="BL54" s="125"/>
    </row>
    <row r="55" spans="1:64" s="126" customFormat="1" ht="12" customHeight="1">
      <c r="A55" s="109"/>
      <c r="B55" s="110"/>
      <c r="C55" s="112"/>
      <c r="D55" s="112"/>
      <c r="E55" s="112"/>
      <c r="F55" s="112"/>
      <c r="G55" s="112"/>
      <c r="H55" s="112"/>
      <c r="I55" s="113"/>
      <c r="J55" s="111"/>
      <c r="K55" s="111"/>
      <c r="L55" s="111"/>
      <c r="M55" s="111"/>
      <c r="N55" s="112"/>
      <c r="O55" s="91" t="str">
        <f t="shared" si="3"/>
        <v/>
      </c>
      <c r="P55" s="113"/>
      <c r="Q55" s="113"/>
      <c r="R55" s="113"/>
      <c r="S55" s="111"/>
      <c r="T55" s="113"/>
      <c r="U55" s="111"/>
      <c r="V55" s="113"/>
      <c r="W55" s="111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24"/>
      <c r="AI55" s="124"/>
      <c r="AJ55" s="113"/>
      <c r="AK55" s="116"/>
      <c r="AL55" s="124"/>
      <c r="AM55" s="113"/>
      <c r="AN55" s="113"/>
      <c r="AO55" s="113"/>
      <c r="AP55" s="116"/>
      <c r="AQ55" s="116"/>
      <c r="AR55" s="124"/>
      <c r="AS55" s="113"/>
      <c r="AT55" s="113"/>
      <c r="AU55" s="118"/>
      <c r="AV55" s="118"/>
      <c r="AW55" s="118"/>
      <c r="AX55" s="118"/>
      <c r="AY55" s="118"/>
      <c r="AZ55" s="118"/>
      <c r="BA55" s="118"/>
      <c r="BB55" s="118"/>
      <c r="BC55" s="118"/>
      <c r="BD55" s="119"/>
      <c r="BE55" s="120"/>
      <c r="BF55" s="121"/>
      <c r="BG55" s="121"/>
      <c r="BH55" s="121"/>
      <c r="BI55" s="125"/>
      <c r="BJ55" s="125"/>
      <c r="BK55" s="125"/>
      <c r="BL55" s="125"/>
    </row>
    <row r="56" spans="1:64" s="126" customFormat="1" ht="12" customHeight="1">
      <c r="A56" s="109"/>
      <c r="B56" s="110"/>
      <c r="C56" s="112"/>
      <c r="D56" s="112"/>
      <c r="E56" s="112"/>
      <c r="F56" s="112"/>
      <c r="G56" s="112"/>
      <c r="H56" s="112"/>
      <c r="I56" s="113"/>
      <c r="J56" s="111"/>
      <c r="K56" s="111"/>
      <c r="L56" s="111"/>
      <c r="M56" s="111"/>
      <c r="N56" s="112"/>
      <c r="O56" s="91" t="str">
        <f t="shared" si="3"/>
        <v/>
      </c>
      <c r="P56" s="113"/>
      <c r="Q56" s="113"/>
      <c r="R56" s="113"/>
      <c r="S56" s="111"/>
      <c r="T56" s="113"/>
      <c r="U56" s="111"/>
      <c r="V56" s="113"/>
      <c r="W56" s="111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24"/>
      <c r="AI56" s="124"/>
      <c r="AJ56" s="113"/>
      <c r="AK56" s="116"/>
      <c r="AL56" s="124"/>
      <c r="AM56" s="113"/>
      <c r="AN56" s="113"/>
      <c r="AO56" s="113"/>
      <c r="AP56" s="116"/>
      <c r="AQ56" s="116"/>
      <c r="AR56" s="124"/>
      <c r="AS56" s="113"/>
      <c r="AT56" s="113"/>
      <c r="AU56" s="118"/>
      <c r="AV56" s="118"/>
      <c r="AW56" s="118"/>
      <c r="AX56" s="118"/>
      <c r="AY56" s="118"/>
      <c r="AZ56" s="118"/>
      <c r="BA56" s="118"/>
      <c r="BB56" s="118"/>
      <c r="BC56" s="118"/>
      <c r="BD56" s="119"/>
      <c r="BE56" s="120"/>
      <c r="BF56" s="121"/>
      <c r="BG56" s="121"/>
      <c r="BH56" s="121"/>
      <c r="BI56" s="125"/>
      <c r="BJ56" s="125"/>
      <c r="BK56" s="125"/>
      <c r="BL56" s="125"/>
    </row>
    <row r="57" spans="1:64" s="126" customFormat="1" ht="12" customHeight="1">
      <c r="A57" s="109"/>
      <c r="B57" s="110"/>
      <c r="C57" s="112"/>
      <c r="D57" s="112"/>
      <c r="E57" s="112"/>
      <c r="F57" s="112"/>
      <c r="G57" s="112"/>
      <c r="H57" s="112"/>
      <c r="I57" s="113"/>
      <c r="J57" s="111"/>
      <c r="K57" s="111"/>
      <c r="L57" s="111"/>
      <c r="M57" s="111"/>
      <c r="N57" s="112"/>
      <c r="O57" s="91" t="str">
        <f t="shared" si="3"/>
        <v/>
      </c>
      <c r="P57" s="113"/>
      <c r="Q57" s="113"/>
      <c r="R57" s="113"/>
      <c r="S57" s="111"/>
      <c r="T57" s="113"/>
      <c r="U57" s="111"/>
      <c r="V57" s="113"/>
      <c r="W57" s="111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24"/>
      <c r="AI57" s="124"/>
      <c r="AJ57" s="113"/>
      <c r="AK57" s="116"/>
      <c r="AL57" s="124"/>
      <c r="AM57" s="113"/>
      <c r="AN57" s="113"/>
      <c r="AO57" s="113"/>
      <c r="AP57" s="116"/>
      <c r="AQ57" s="116"/>
      <c r="AR57" s="124"/>
      <c r="AS57" s="113"/>
      <c r="AT57" s="113"/>
      <c r="AU57" s="118"/>
      <c r="AV57" s="118"/>
      <c r="AW57" s="118"/>
      <c r="AX57" s="118"/>
      <c r="AY57" s="118"/>
      <c r="AZ57" s="118"/>
      <c r="BA57" s="118"/>
      <c r="BB57" s="118"/>
      <c r="BC57" s="118"/>
      <c r="BD57" s="119"/>
      <c r="BE57" s="120"/>
      <c r="BF57" s="121"/>
      <c r="BG57" s="121"/>
      <c r="BH57" s="121"/>
      <c r="BI57" s="125"/>
      <c r="BJ57" s="125"/>
      <c r="BK57" s="125"/>
      <c r="BL57" s="125"/>
    </row>
    <row r="58" spans="1:64" s="126" customFormat="1" ht="12" customHeight="1">
      <c r="A58" s="109"/>
      <c r="B58" s="110"/>
      <c r="C58" s="112"/>
      <c r="D58" s="112"/>
      <c r="E58" s="112"/>
      <c r="F58" s="112"/>
      <c r="G58" s="112"/>
      <c r="H58" s="112"/>
      <c r="I58" s="113"/>
      <c r="J58" s="111"/>
      <c r="K58" s="111"/>
      <c r="L58" s="111"/>
      <c r="M58" s="111"/>
      <c r="N58" s="112"/>
      <c r="O58" s="91" t="str">
        <f t="shared" si="3"/>
        <v/>
      </c>
      <c r="P58" s="113"/>
      <c r="Q58" s="113"/>
      <c r="R58" s="113"/>
      <c r="S58" s="111"/>
      <c r="T58" s="113"/>
      <c r="U58" s="111"/>
      <c r="V58" s="113"/>
      <c r="W58" s="111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24"/>
      <c r="AI58" s="124"/>
      <c r="AJ58" s="113"/>
      <c r="AK58" s="116"/>
      <c r="AL58" s="124"/>
      <c r="AM58" s="113"/>
      <c r="AN58" s="113"/>
      <c r="AO58" s="113"/>
      <c r="AP58" s="116"/>
      <c r="AQ58" s="116"/>
      <c r="AR58" s="124"/>
      <c r="AS58" s="113"/>
      <c r="AT58" s="113"/>
      <c r="AU58" s="118"/>
      <c r="AV58" s="118"/>
      <c r="AW58" s="118"/>
      <c r="AX58" s="118"/>
      <c r="AY58" s="118"/>
      <c r="AZ58" s="118"/>
      <c r="BA58" s="118"/>
      <c r="BB58" s="118"/>
      <c r="BC58" s="118"/>
      <c r="BD58" s="119"/>
      <c r="BE58" s="120"/>
      <c r="BF58" s="121"/>
      <c r="BG58" s="121"/>
      <c r="BH58" s="121"/>
      <c r="BI58" s="125"/>
      <c r="BJ58" s="125"/>
      <c r="BK58" s="125"/>
      <c r="BL58" s="125"/>
    </row>
    <row r="59" spans="1:64" s="126" customFormat="1" ht="12" customHeight="1">
      <c r="A59" s="109"/>
      <c r="B59" s="110"/>
      <c r="C59" s="112"/>
      <c r="D59" s="112"/>
      <c r="E59" s="112"/>
      <c r="F59" s="112"/>
      <c r="G59" s="112"/>
      <c r="H59" s="112"/>
      <c r="I59" s="113"/>
      <c r="J59" s="111"/>
      <c r="K59" s="111"/>
      <c r="L59" s="111"/>
      <c r="M59" s="111"/>
      <c r="N59" s="112"/>
      <c r="O59" s="91" t="str">
        <f t="shared" si="3"/>
        <v/>
      </c>
      <c r="P59" s="113"/>
      <c r="Q59" s="113"/>
      <c r="R59" s="113"/>
      <c r="S59" s="111"/>
      <c r="T59" s="113"/>
      <c r="U59" s="111"/>
      <c r="V59" s="113"/>
      <c r="W59" s="111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24"/>
      <c r="AI59" s="124"/>
      <c r="AJ59" s="113"/>
      <c r="AK59" s="116"/>
      <c r="AL59" s="124"/>
      <c r="AM59" s="113"/>
      <c r="AN59" s="113"/>
      <c r="AO59" s="113"/>
      <c r="AP59" s="116"/>
      <c r="AQ59" s="116"/>
      <c r="AR59" s="124"/>
      <c r="AS59" s="113"/>
      <c r="AT59" s="113"/>
      <c r="AU59" s="118"/>
      <c r="AV59" s="118"/>
      <c r="AW59" s="118"/>
      <c r="AX59" s="118"/>
      <c r="AY59" s="118"/>
      <c r="AZ59" s="118"/>
      <c r="BA59" s="118"/>
      <c r="BB59" s="118"/>
      <c r="BC59" s="118"/>
      <c r="BD59" s="119"/>
      <c r="BE59" s="120"/>
      <c r="BF59" s="121"/>
      <c r="BG59" s="121"/>
      <c r="BH59" s="121"/>
      <c r="BI59" s="125"/>
      <c r="BJ59" s="125"/>
      <c r="BK59" s="125"/>
      <c r="BL59" s="125"/>
    </row>
    <row r="60" spans="1:64" s="126" customFormat="1" ht="12" customHeight="1">
      <c r="A60" s="109"/>
      <c r="B60" s="110"/>
      <c r="C60" s="112"/>
      <c r="D60" s="112"/>
      <c r="E60" s="112"/>
      <c r="F60" s="112"/>
      <c r="G60" s="112"/>
      <c r="H60" s="112"/>
      <c r="I60" s="113"/>
      <c r="J60" s="111"/>
      <c r="K60" s="111"/>
      <c r="L60" s="111"/>
      <c r="M60" s="111"/>
      <c r="N60" s="112"/>
      <c r="O60" s="91" t="str">
        <f t="shared" si="3"/>
        <v/>
      </c>
      <c r="P60" s="113"/>
      <c r="Q60" s="113"/>
      <c r="R60" s="113"/>
      <c r="S60" s="111"/>
      <c r="T60" s="113"/>
      <c r="U60" s="111"/>
      <c r="V60" s="113"/>
      <c r="W60" s="111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24"/>
      <c r="AI60" s="124"/>
      <c r="AJ60" s="113"/>
      <c r="AK60" s="116"/>
      <c r="AL60" s="124"/>
      <c r="AM60" s="113"/>
      <c r="AN60" s="113"/>
      <c r="AO60" s="113"/>
      <c r="AP60" s="116"/>
      <c r="AQ60" s="116"/>
      <c r="AR60" s="124"/>
      <c r="AS60" s="113"/>
      <c r="AT60" s="113"/>
      <c r="AU60" s="118"/>
      <c r="AV60" s="118"/>
      <c r="AW60" s="118"/>
      <c r="AX60" s="118"/>
      <c r="AY60" s="118"/>
      <c r="AZ60" s="118"/>
      <c r="BA60" s="118"/>
      <c r="BB60" s="118"/>
      <c r="BC60" s="118"/>
      <c r="BD60" s="119"/>
      <c r="BE60" s="120"/>
      <c r="BF60" s="121"/>
      <c r="BG60" s="121"/>
      <c r="BH60" s="121"/>
      <c r="BI60" s="125"/>
      <c r="BJ60" s="125"/>
      <c r="BK60" s="125"/>
      <c r="BL60" s="125"/>
    </row>
    <row r="61" spans="1:64" s="126" customFormat="1" ht="12" customHeight="1">
      <c r="A61" s="109"/>
      <c r="B61" s="110"/>
      <c r="C61" s="112"/>
      <c r="D61" s="112"/>
      <c r="E61" s="112"/>
      <c r="F61" s="112"/>
      <c r="G61" s="112"/>
      <c r="H61" s="112"/>
      <c r="I61" s="113"/>
      <c r="J61" s="111"/>
      <c r="K61" s="111"/>
      <c r="L61" s="111"/>
      <c r="M61" s="111"/>
      <c r="N61" s="112"/>
      <c r="O61" s="91" t="str">
        <f t="shared" ref="O61:O88" si="4">IF((B61-N61)=0,"",B61-N61)</f>
        <v/>
      </c>
      <c r="P61" s="113"/>
      <c r="Q61" s="113"/>
      <c r="R61" s="113"/>
      <c r="S61" s="111"/>
      <c r="T61" s="113"/>
      <c r="U61" s="111"/>
      <c r="V61" s="113"/>
      <c r="W61" s="111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24"/>
      <c r="AI61" s="124"/>
      <c r="AJ61" s="113"/>
      <c r="AK61" s="116"/>
      <c r="AL61" s="124"/>
      <c r="AM61" s="113"/>
      <c r="AN61" s="113"/>
      <c r="AO61" s="113"/>
      <c r="AP61" s="116"/>
      <c r="AQ61" s="116"/>
      <c r="AR61" s="124"/>
      <c r="AS61" s="113"/>
      <c r="AT61" s="113"/>
      <c r="AU61" s="118"/>
      <c r="AV61" s="118"/>
      <c r="AW61" s="118"/>
      <c r="AX61" s="118"/>
      <c r="AY61" s="118"/>
      <c r="AZ61" s="118"/>
      <c r="BA61" s="118"/>
      <c r="BB61" s="118"/>
      <c r="BC61" s="118"/>
      <c r="BD61" s="119"/>
      <c r="BE61" s="120"/>
      <c r="BF61" s="121"/>
      <c r="BG61" s="121"/>
      <c r="BH61" s="121"/>
      <c r="BI61" s="125"/>
      <c r="BJ61" s="125"/>
      <c r="BK61" s="125"/>
      <c r="BL61" s="125"/>
    </row>
    <row r="62" spans="1:64" s="126" customFormat="1" ht="12" customHeight="1">
      <c r="A62" s="109"/>
      <c r="B62" s="110"/>
      <c r="C62" s="112"/>
      <c r="D62" s="112"/>
      <c r="E62" s="112"/>
      <c r="F62" s="112"/>
      <c r="G62" s="112"/>
      <c r="H62" s="112"/>
      <c r="I62" s="113"/>
      <c r="J62" s="111"/>
      <c r="K62" s="111"/>
      <c r="L62" s="111"/>
      <c r="M62" s="111"/>
      <c r="N62" s="112"/>
      <c r="O62" s="91" t="str">
        <f t="shared" si="4"/>
        <v/>
      </c>
      <c r="P62" s="113"/>
      <c r="Q62" s="113"/>
      <c r="R62" s="113"/>
      <c r="S62" s="111"/>
      <c r="T62" s="113"/>
      <c r="U62" s="111"/>
      <c r="V62" s="113"/>
      <c r="W62" s="111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24"/>
      <c r="AI62" s="124"/>
      <c r="AJ62" s="113"/>
      <c r="AK62" s="116"/>
      <c r="AL62" s="124"/>
      <c r="AM62" s="113"/>
      <c r="AN62" s="113"/>
      <c r="AO62" s="113"/>
      <c r="AP62" s="116"/>
      <c r="AQ62" s="116"/>
      <c r="AR62" s="124"/>
      <c r="AS62" s="113"/>
      <c r="AT62" s="113"/>
      <c r="AU62" s="118"/>
      <c r="AV62" s="118"/>
      <c r="AW62" s="118"/>
      <c r="AX62" s="118"/>
      <c r="AY62" s="118"/>
      <c r="AZ62" s="118"/>
      <c r="BA62" s="118"/>
      <c r="BB62" s="118"/>
      <c r="BC62" s="118"/>
      <c r="BD62" s="119"/>
      <c r="BE62" s="120"/>
      <c r="BF62" s="121"/>
      <c r="BG62" s="121"/>
      <c r="BH62" s="121"/>
      <c r="BI62" s="125"/>
      <c r="BJ62" s="125"/>
      <c r="BK62" s="125"/>
      <c r="BL62" s="125"/>
    </row>
    <row r="63" spans="1:64" s="126" customFormat="1" ht="12" customHeight="1">
      <c r="A63" s="109"/>
      <c r="B63" s="110"/>
      <c r="C63" s="112"/>
      <c r="D63" s="112"/>
      <c r="E63" s="112"/>
      <c r="F63" s="112"/>
      <c r="G63" s="112"/>
      <c r="H63" s="112"/>
      <c r="I63" s="113"/>
      <c r="J63" s="111"/>
      <c r="K63" s="111"/>
      <c r="L63" s="111"/>
      <c r="M63" s="111"/>
      <c r="N63" s="112"/>
      <c r="O63" s="91" t="str">
        <f t="shared" si="4"/>
        <v/>
      </c>
      <c r="P63" s="113"/>
      <c r="Q63" s="113"/>
      <c r="R63" s="113"/>
      <c r="S63" s="111"/>
      <c r="T63" s="113"/>
      <c r="U63" s="111"/>
      <c r="V63" s="113"/>
      <c r="W63" s="111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24"/>
      <c r="AI63" s="124"/>
      <c r="AJ63" s="113"/>
      <c r="AK63" s="116"/>
      <c r="AL63" s="124"/>
      <c r="AM63" s="113"/>
      <c r="AN63" s="113"/>
      <c r="AO63" s="113"/>
      <c r="AP63" s="116"/>
      <c r="AQ63" s="116"/>
      <c r="AR63" s="124"/>
      <c r="AS63" s="113"/>
      <c r="AT63" s="113"/>
      <c r="AU63" s="118"/>
      <c r="AV63" s="118"/>
      <c r="AW63" s="118"/>
      <c r="AX63" s="118"/>
      <c r="AY63" s="118"/>
      <c r="AZ63" s="118"/>
      <c r="BA63" s="118"/>
      <c r="BB63" s="118"/>
      <c r="BC63" s="118"/>
      <c r="BD63" s="119"/>
      <c r="BE63" s="120"/>
      <c r="BF63" s="121"/>
      <c r="BG63" s="121"/>
      <c r="BH63" s="121"/>
      <c r="BI63" s="125"/>
      <c r="BJ63" s="125"/>
      <c r="BK63" s="125"/>
      <c r="BL63" s="125"/>
    </row>
    <row r="64" spans="1:64" s="126" customFormat="1" ht="12" customHeight="1">
      <c r="A64" s="109"/>
      <c r="B64" s="110"/>
      <c r="C64" s="112"/>
      <c r="D64" s="112"/>
      <c r="E64" s="112"/>
      <c r="F64" s="112"/>
      <c r="G64" s="112"/>
      <c r="H64" s="112"/>
      <c r="I64" s="113"/>
      <c r="J64" s="111"/>
      <c r="K64" s="111"/>
      <c r="L64" s="111"/>
      <c r="M64" s="111"/>
      <c r="N64" s="112"/>
      <c r="O64" s="91" t="str">
        <f t="shared" si="4"/>
        <v/>
      </c>
      <c r="P64" s="113"/>
      <c r="Q64" s="113"/>
      <c r="R64" s="113"/>
      <c r="S64" s="111"/>
      <c r="T64" s="113"/>
      <c r="U64" s="111"/>
      <c r="V64" s="113"/>
      <c r="W64" s="111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24"/>
      <c r="AI64" s="124"/>
      <c r="AJ64" s="113"/>
      <c r="AK64" s="116"/>
      <c r="AL64" s="124"/>
      <c r="AM64" s="113"/>
      <c r="AN64" s="113"/>
      <c r="AO64" s="113"/>
      <c r="AP64" s="116"/>
      <c r="AQ64" s="116"/>
      <c r="AR64" s="124"/>
      <c r="AS64" s="113"/>
      <c r="AT64" s="113"/>
      <c r="AU64" s="118"/>
      <c r="AV64" s="118"/>
      <c r="AW64" s="118"/>
      <c r="AX64" s="118"/>
      <c r="AY64" s="118"/>
      <c r="AZ64" s="118"/>
      <c r="BA64" s="118"/>
      <c r="BB64" s="118"/>
      <c r="BC64" s="118"/>
      <c r="BD64" s="119"/>
      <c r="BE64" s="120"/>
      <c r="BF64" s="121"/>
      <c r="BG64" s="121"/>
      <c r="BH64" s="121"/>
      <c r="BI64" s="125"/>
      <c r="BJ64" s="125"/>
      <c r="BK64" s="125"/>
      <c r="BL64" s="125"/>
    </row>
    <row r="65" spans="1:64" s="126" customFormat="1" ht="12" customHeight="1">
      <c r="A65" s="109"/>
      <c r="B65" s="110"/>
      <c r="C65" s="112"/>
      <c r="D65" s="112"/>
      <c r="E65" s="112"/>
      <c r="F65" s="112"/>
      <c r="G65" s="112"/>
      <c r="H65" s="112"/>
      <c r="I65" s="113"/>
      <c r="J65" s="111"/>
      <c r="K65" s="111"/>
      <c r="L65" s="111"/>
      <c r="M65" s="111"/>
      <c r="N65" s="112"/>
      <c r="O65" s="91" t="str">
        <f t="shared" si="4"/>
        <v/>
      </c>
      <c r="P65" s="113"/>
      <c r="Q65" s="113"/>
      <c r="R65" s="113"/>
      <c r="S65" s="111"/>
      <c r="T65" s="113"/>
      <c r="U65" s="111"/>
      <c r="V65" s="113"/>
      <c r="W65" s="111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24"/>
      <c r="AI65" s="124"/>
      <c r="AJ65" s="113"/>
      <c r="AK65" s="116"/>
      <c r="AL65" s="124"/>
      <c r="AM65" s="113"/>
      <c r="AN65" s="113"/>
      <c r="AO65" s="113"/>
      <c r="AP65" s="116"/>
      <c r="AQ65" s="116"/>
      <c r="AR65" s="124"/>
      <c r="AS65" s="113"/>
      <c r="AT65" s="113"/>
      <c r="AU65" s="118"/>
      <c r="AV65" s="118"/>
      <c r="AW65" s="118"/>
      <c r="AX65" s="118"/>
      <c r="AY65" s="118"/>
      <c r="AZ65" s="118"/>
      <c r="BA65" s="118"/>
      <c r="BB65" s="118"/>
      <c r="BC65" s="118"/>
      <c r="BD65" s="119"/>
      <c r="BE65" s="120"/>
      <c r="BF65" s="121"/>
      <c r="BG65" s="121"/>
      <c r="BH65" s="121"/>
      <c r="BI65" s="125"/>
      <c r="BJ65" s="125"/>
      <c r="BK65" s="125"/>
      <c r="BL65" s="125"/>
    </row>
    <row r="66" spans="1:64" s="126" customFormat="1" ht="12" customHeight="1">
      <c r="A66" s="109"/>
      <c r="B66" s="110"/>
      <c r="C66" s="112"/>
      <c r="D66" s="112"/>
      <c r="E66" s="112"/>
      <c r="F66" s="112"/>
      <c r="G66" s="112"/>
      <c r="H66" s="112"/>
      <c r="I66" s="113"/>
      <c r="J66" s="111"/>
      <c r="K66" s="111"/>
      <c r="L66" s="111"/>
      <c r="M66" s="111"/>
      <c r="N66" s="112"/>
      <c r="O66" s="91" t="str">
        <f t="shared" si="4"/>
        <v/>
      </c>
      <c r="P66" s="113"/>
      <c r="Q66" s="113"/>
      <c r="R66" s="113"/>
      <c r="S66" s="111"/>
      <c r="T66" s="113"/>
      <c r="U66" s="111"/>
      <c r="V66" s="113"/>
      <c r="W66" s="111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24"/>
      <c r="AI66" s="124"/>
      <c r="AJ66" s="113"/>
      <c r="AK66" s="116"/>
      <c r="AL66" s="124"/>
      <c r="AM66" s="113"/>
      <c r="AN66" s="113"/>
      <c r="AO66" s="113"/>
      <c r="AP66" s="116"/>
      <c r="AQ66" s="116"/>
      <c r="AR66" s="124"/>
      <c r="AS66" s="113"/>
      <c r="AT66" s="113"/>
      <c r="AU66" s="118"/>
      <c r="AV66" s="118"/>
      <c r="AW66" s="118"/>
      <c r="AX66" s="118"/>
      <c r="AY66" s="118"/>
      <c r="AZ66" s="118"/>
      <c r="BA66" s="118"/>
      <c r="BB66" s="118"/>
      <c r="BC66" s="118"/>
      <c r="BD66" s="119"/>
      <c r="BE66" s="120"/>
      <c r="BF66" s="121"/>
      <c r="BG66" s="121"/>
      <c r="BH66" s="121"/>
      <c r="BI66" s="125"/>
      <c r="BJ66" s="125"/>
      <c r="BK66" s="125"/>
      <c r="BL66" s="125"/>
    </row>
    <row r="67" spans="1:64" s="126" customFormat="1" ht="12" customHeight="1">
      <c r="A67" s="109"/>
      <c r="B67" s="110"/>
      <c r="C67" s="112"/>
      <c r="D67" s="112"/>
      <c r="E67" s="112"/>
      <c r="F67" s="112"/>
      <c r="G67" s="112"/>
      <c r="H67" s="112"/>
      <c r="I67" s="113"/>
      <c r="J67" s="111"/>
      <c r="K67" s="111"/>
      <c r="L67" s="111"/>
      <c r="M67" s="111"/>
      <c r="N67" s="112"/>
      <c r="O67" s="91" t="str">
        <f t="shared" si="4"/>
        <v/>
      </c>
      <c r="P67" s="113"/>
      <c r="Q67" s="113"/>
      <c r="R67" s="113"/>
      <c r="S67" s="111"/>
      <c r="T67" s="113"/>
      <c r="U67" s="111"/>
      <c r="V67" s="113"/>
      <c r="W67" s="111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24"/>
      <c r="AI67" s="124"/>
      <c r="AJ67" s="113"/>
      <c r="AK67" s="116"/>
      <c r="AL67" s="124"/>
      <c r="AM67" s="113"/>
      <c r="AN67" s="113"/>
      <c r="AO67" s="113"/>
      <c r="AP67" s="116"/>
      <c r="AQ67" s="116"/>
      <c r="AR67" s="124"/>
      <c r="AS67" s="113"/>
      <c r="AT67" s="113"/>
      <c r="AU67" s="118"/>
      <c r="AV67" s="118"/>
      <c r="AW67" s="118"/>
      <c r="AX67" s="118"/>
      <c r="AY67" s="118"/>
      <c r="AZ67" s="118"/>
      <c r="BA67" s="118"/>
      <c r="BB67" s="118"/>
      <c r="BC67" s="118"/>
      <c r="BD67" s="119"/>
      <c r="BE67" s="120"/>
      <c r="BF67" s="121"/>
      <c r="BG67" s="121"/>
      <c r="BH67" s="121"/>
      <c r="BI67" s="125"/>
      <c r="BJ67" s="125"/>
      <c r="BK67" s="125"/>
      <c r="BL67" s="125"/>
    </row>
    <row r="68" spans="1:64" s="126" customFormat="1" ht="12" customHeight="1">
      <c r="A68" s="109"/>
      <c r="B68" s="110"/>
      <c r="C68" s="112"/>
      <c r="D68" s="112"/>
      <c r="E68" s="112"/>
      <c r="F68" s="112"/>
      <c r="G68" s="112"/>
      <c r="H68" s="112"/>
      <c r="I68" s="113"/>
      <c r="J68" s="111"/>
      <c r="K68" s="111"/>
      <c r="L68" s="111"/>
      <c r="M68" s="111"/>
      <c r="N68" s="112"/>
      <c r="O68" s="91" t="str">
        <f t="shared" si="4"/>
        <v/>
      </c>
      <c r="P68" s="113"/>
      <c r="Q68" s="113"/>
      <c r="R68" s="113"/>
      <c r="S68" s="111"/>
      <c r="T68" s="113"/>
      <c r="U68" s="111"/>
      <c r="V68" s="113"/>
      <c r="W68" s="111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24"/>
      <c r="AI68" s="124"/>
      <c r="AJ68" s="113"/>
      <c r="AK68" s="116"/>
      <c r="AL68" s="124"/>
      <c r="AM68" s="113"/>
      <c r="AN68" s="113"/>
      <c r="AO68" s="113"/>
      <c r="AP68" s="116"/>
      <c r="AQ68" s="116"/>
      <c r="AR68" s="124"/>
      <c r="AS68" s="113"/>
      <c r="AT68" s="113"/>
      <c r="AU68" s="118"/>
      <c r="AV68" s="118"/>
      <c r="AW68" s="118"/>
      <c r="AX68" s="118"/>
      <c r="AY68" s="118"/>
      <c r="AZ68" s="118"/>
      <c r="BA68" s="118"/>
      <c r="BB68" s="118"/>
      <c r="BC68" s="118"/>
      <c r="BD68" s="119"/>
      <c r="BE68" s="120"/>
      <c r="BF68" s="121"/>
      <c r="BG68" s="121"/>
      <c r="BH68" s="121"/>
      <c r="BI68" s="125"/>
      <c r="BJ68" s="125"/>
      <c r="BK68" s="125"/>
      <c r="BL68" s="125"/>
    </row>
    <row r="69" spans="1:64" s="126" customFormat="1" ht="12" customHeight="1">
      <c r="A69" s="109"/>
      <c r="B69" s="110"/>
      <c r="C69" s="112"/>
      <c r="D69" s="112"/>
      <c r="E69" s="112"/>
      <c r="F69" s="112"/>
      <c r="G69" s="112"/>
      <c r="H69" s="112"/>
      <c r="I69" s="113"/>
      <c r="J69" s="111"/>
      <c r="K69" s="111"/>
      <c r="L69" s="111"/>
      <c r="M69" s="111"/>
      <c r="N69" s="112"/>
      <c r="O69" s="91" t="str">
        <f t="shared" si="4"/>
        <v/>
      </c>
      <c r="P69" s="113"/>
      <c r="Q69" s="113"/>
      <c r="R69" s="113"/>
      <c r="S69" s="111"/>
      <c r="T69" s="113"/>
      <c r="U69" s="111"/>
      <c r="V69" s="113"/>
      <c r="W69" s="111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24"/>
      <c r="AI69" s="124"/>
      <c r="AJ69" s="113"/>
      <c r="AK69" s="116"/>
      <c r="AL69" s="124"/>
      <c r="AM69" s="113"/>
      <c r="AN69" s="113"/>
      <c r="AO69" s="113"/>
      <c r="AP69" s="116"/>
      <c r="AQ69" s="116"/>
      <c r="AR69" s="124"/>
      <c r="AS69" s="113"/>
      <c r="AT69" s="113"/>
      <c r="AU69" s="118"/>
      <c r="AV69" s="118"/>
      <c r="AW69" s="118"/>
      <c r="AX69" s="118"/>
      <c r="AY69" s="118"/>
      <c r="AZ69" s="118"/>
      <c r="BA69" s="118"/>
      <c r="BB69" s="118"/>
      <c r="BC69" s="118"/>
      <c r="BD69" s="119"/>
      <c r="BE69" s="120"/>
      <c r="BF69" s="121"/>
      <c r="BG69" s="121"/>
      <c r="BH69" s="121"/>
      <c r="BI69" s="125"/>
      <c r="BJ69" s="125"/>
      <c r="BK69" s="125"/>
      <c r="BL69" s="125"/>
    </row>
    <row r="70" spans="1:64" s="126" customFormat="1" ht="12" customHeight="1">
      <c r="A70" s="109"/>
      <c r="B70" s="110"/>
      <c r="C70" s="112"/>
      <c r="D70" s="112"/>
      <c r="E70" s="112"/>
      <c r="F70" s="112"/>
      <c r="G70" s="112"/>
      <c r="H70" s="112"/>
      <c r="I70" s="113"/>
      <c r="J70" s="111"/>
      <c r="K70" s="111"/>
      <c r="L70" s="111"/>
      <c r="M70" s="111"/>
      <c r="N70" s="112"/>
      <c r="O70" s="91" t="str">
        <f t="shared" si="4"/>
        <v/>
      </c>
      <c r="P70" s="113"/>
      <c r="Q70" s="113"/>
      <c r="R70" s="113"/>
      <c r="S70" s="111"/>
      <c r="T70" s="113"/>
      <c r="U70" s="111"/>
      <c r="V70" s="113"/>
      <c r="W70" s="111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24"/>
      <c r="AI70" s="124"/>
      <c r="AJ70" s="113"/>
      <c r="AK70" s="116"/>
      <c r="AL70" s="124"/>
      <c r="AM70" s="113"/>
      <c r="AN70" s="113"/>
      <c r="AO70" s="113"/>
      <c r="AP70" s="116"/>
      <c r="AQ70" s="116"/>
      <c r="AR70" s="124"/>
      <c r="AS70" s="113"/>
      <c r="AT70" s="113"/>
      <c r="AU70" s="118"/>
      <c r="AV70" s="118"/>
      <c r="AW70" s="118"/>
      <c r="AX70" s="118"/>
      <c r="AY70" s="118"/>
      <c r="AZ70" s="118"/>
      <c r="BA70" s="118"/>
      <c r="BB70" s="118"/>
      <c r="BC70" s="118"/>
      <c r="BD70" s="119"/>
      <c r="BE70" s="120"/>
      <c r="BF70" s="121"/>
      <c r="BG70" s="121"/>
      <c r="BH70" s="121"/>
      <c r="BI70" s="125"/>
      <c r="BJ70" s="125"/>
      <c r="BK70" s="125"/>
      <c r="BL70" s="125"/>
    </row>
    <row r="71" spans="1:64" s="126" customFormat="1" ht="12" customHeight="1">
      <c r="A71" s="109"/>
      <c r="B71" s="110"/>
      <c r="C71" s="112"/>
      <c r="D71" s="112"/>
      <c r="E71" s="112"/>
      <c r="F71" s="112"/>
      <c r="G71" s="112"/>
      <c r="H71" s="112"/>
      <c r="I71" s="113"/>
      <c r="J71" s="111"/>
      <c r="K71" s="111"/>
      <c r="L71" s="111"/>
      <c r="M71" s="111"/>
      <c r="N71" s="112"/>
      <c r="O71" s="91" t="str">
        <f t="shared" si="4"/>
        <v/>
      </c>
      <c r="P71" s="113"/>
      <c r="Q71" s="113"/>
      <c r="R71" s="113"/>
      <c r="S71" s="111"/>
      <c r="T71" s="113"/>
      <c r="U71" s="111"/>
      <c r="V71" s="113"/>
      <c r="W71" s="111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24"/>
      <c r="AI71" s="124"/>
      <c r="AJ71" s="113"/>
      <c r="AK71" s="116"/>
      <c r="AL71" s="124"/>
      <c r="AM71" s="113"/>
      <c r="AN71" s="113"/>
      <c r="AO71" s="113"/>
      <c r="AP71" s="116"/>
      <c r="AQ71" s="116"/>
      <c r="AR71" s="124"/>
      <c r="AS71" s="113"/>
      <c r="AT71" s="113"/>
      <c r="AU71" s="118"/>
      <c r="AV71" s="118"/>
      <c r="AW71" s="118"/>
      <c r="AX71" s="118"/>
      <c r="AY71" s="118"/>
      <c r="AZ71" s="118"/>
      <c r="BA71" s="118"/>
      <c r="BB71" s="118"/>
      <c r="BC71" s="118"/>
      <c r="BD71" s="119"/>
      <c r="BE71" s="120"/>
      <c r="BF71" s="121"/>
      <c r="BG71" s="121"/>
      <c r="BH71" s="121"/>
      <c r="BI71" s="125"/>
      <c r="BJ71" s="125"/>
      <c r="BK71" s="125"/>
      <c r="BL71" s="125"/>
    </row>
    <row r="72" spans="1:64" s="126" customFormat="1" ht="12" customHeight="1">
      <c r="A72" s="109"/>
      <c r="B72" s="110"/>
      <c r="C72" s="112"/>
      <c r="D72" s="112"/>
      <c r="E72" s="112"/>
      <c r="F72" s="112"/>
      <c r="G72" s="112"/>
      <c r="H72" s="112"/>
      <c r="I72" s="113"/>
      <c r="J72" s="111"/>
      <c r="K72" s="111"/>
      <c r="L72" s="111"/>
      <c r="M72" s="111"/>
      <c r="N72" s="112"/>
      <c r="O72" s="91" t="str">
        <f t="shared" si="4"/>
        <v/>
      </c>
      <c r="P72" s="113"/>
      <c r="Q72" s="113"/>
      <c r="R72" s="113"/>
      <c r="S72" s="111"/>
      <c r="T72" s="113"/>
      <c r="U72" s="111"/>
      <c r="V72" s="113"/>
      <c r="W72" s="111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24"/>
      <c r="AI72" s="124"/>
      <c r="AJ72" s="113"/>
      <c r="AK72" s="116"/>
      <c r="AL72" s="124"/>
      <c r="AM72" s="113"/>
      <c r="AN72" s="113"/>
      <c r="AO72" s="113"/>
      <c r="AP72" s="116"/>
      <c r="AQ72" s="116"/>
      <c r="AR72" s="124"/>
      <c r="AS72" s="113"/>
      <c r="AT72" s="113"/>
      <c r="AU72" s="118"/>
      <c r="AV72" s="118"/>
      <c r="AW72" s="118"/>
      <c r="AX72" s="118"/>
      <c r="AY72" s="118"/>
      <c r="AZ72" s="118"/>
      <c r="BA72" s="118"/>
      <c r="BB72" s="118"/>
      <c r="BC72" s="118"/>
      <c r="BD72" s="119"/>
      <c r="BE72" s="120"/>
      <c r="BF72" s="121"/>
      <c r="BG72" s="121"/>
      <c r="BH72" s="121"/>
      <c r="BI72" s="125"/>
      <c r="BJ72" s="125"/>
      <c r="BK72" s="125"/>
      <c r="BL72" s="125"/>
    </row>
    <row r="73" spans="1:64" s="126" customFormat="1" ht="12" customHeight="1">
      <c r="A73" s="109"/>
      <c r="B73" s="110"/>
      <c r="C73" s="112"/>
      <c r="D73" s="112"/>
      <c r="E73" s="112"/>
      <c r="F73" s="112"/>
      <c r="G73" s="112"/>
      <c r="H73" s="112"/>
      <c r="I73" s="113"/>
      <c r="J73" s="111"/>
      <c r="K73" s="111"/>
      <c r="L73" s="111"/>
      <c r="M73" s="111"/>
      <c r="N73" s="112"/>
      <c r="O73" s="91" t="str">
        <f t="shared" si="4"/>
        <v/>
      </c>
      <c r="P73" s="113"/>
      <c r="Q73" s="113"/>
      <c r="R73" s="113"/>
      <c r="S73" s="111"/>
      <c r="T73" s="113"/>
      <c r="U73" s="111"/>
      <c r="V73" s="113"/>
      <c r="W73" s="111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24"/>
      <c r="AI73" s="124"/>
      <c r="AJ73" s="113"/>
      <c r="AK73" s="116"/>
      <c r="AL73" s="124"/>
      <c r="AM73" s="113"/>
      <c r="AN73" s="113"/>
      <c r="AO73" s="113"/>
      <c r="AP73" s="116"/>
      <c r="AQ73" s="116"/>
      <c r="AR73" s="124"/>
      <c r="AS73" s="113"/>
      <c r="AT73" s="113"/>
      <c r="AU73" s="118"/>
      <c r="AV73" s="118"/>
      <c r="AW73" s="118"/>
      <c r="AX73" s="118"/>
      <c r="AY73" s="118"/>
      <c r="AZ73" s="118"/>
      <c r="BA73" s="118"/>
      <c r="BB73" s="118"/>
      <c r="BC73" s="118"/>
      <c r="BD73" s="119"/>
      <c r="BE73" s="120"/>
      <c r="BF73" s="121"/>
      <c r="BG73" s="121"/>
      <c r="BH73" s="121"/>
      <c r="BI73" s="125"/>
      <c r="BJ73" s="125"/>
      <c r="BK73" s="125"/>
      <c r="BL73" s="125"/>
    </row>
    <row r="74" spans="1:64" s="126" customFormat="1" ht="12" customHeight="1">
      <c r="A74" s="109"/>
      <c r="B74" s="110"/>
      <c r="C74" s="112"/>
      <c r="D74" s="112"/>
      <c r="E74" s="112"/>
      <c r="F74" s="112"/>
      <c r="G74" s="112"/>
      <c r="H74" s="112"/>
      <c r="I74" s="113"/>
      <c r="J74" s="111"/>
      <c r="K74" s="111"/>
      <c r="L74" s="111"/>
      <c r="M74" s="111"/>
      <c r="N74" s="112"/>
      <c r="O74" s="91" t="str">
        <f t="shared" si="4"/>
        <v/>
      </c>
      <c r="P74" s="113"/>
      <c r="Q74" s="113"/>
      <c r="R74" s="113"/>
      <c r="S74" s="111"/>
      <c r="T74" s="113"/>
      <c r="U74" s="111"/>
      <c r="V74" s="113"/>
      <c r="W74" s="111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24"/>
      <c r="AI74" s="124"/>
      <c r="AJ74" s="113"/>
      <c r="AK74" s="116"/>
      <c r="AL74" s="124"/>
      <c r="AM74" s="113"/>
      <c r="AN74" s="113"/>
      <c r="AO74" s="113"/>
      <c r="AP74" s="116"/>
      <c r="AQ74" s="116"/>
      <c r="AR74" s="124"/>
      <c r="AS74" s="113"/>
      <c r="AT74" s="113"/>
      <c r="AU74" s="118"/>
      <c r="AV74" s="118"/>
      <c r="AW74" s="118"/>
      <c r="AX74" s="118"/>
      <c r="AY74" s="118"/>
      <c r="AZ74" s="118"/>
      <c r="BA74" s="118"/>
      <c r="BB74" s="118"/>
      <c r="BC74" s="118"/>
      <c r="BD74" s="119"/>
      <c r="BE74" s="120"/>
      <c r="BF74" s="121"/>
      <c r="BG74" s="121"/>
      <c r="BH74" s="121"/>
      <c r="BI74" s="125"/>
      <c r="BJ74" s="125"/>
      <c r="BK74" s="125"/>
      <c r="BL74" s="125"/>
    </row>
    <row r="75" spans="1:64" s="126" customFormat="1" ht="12" customHeight="1">
      <c r="A75" s="109"/>
      <c r="B75" s="110"/>
      <c r="C75" s="112"/>
      <c r="D75" s="112"/>
      <c r="E75" s="112"/>
      <c r="F75" s="112"/>
      <c r="G75" s="112"/>
      <c r="H75" s="112"/>
      <c r="I75" s="113"/>
      <c r="J75" s="111"/>
      <c r="K75" s="111"/>
      <c r="L75" s="111"/>
      <c r="M75" s="111"/>
      <c r="N75" s="112"/>
      <c r="O75" s="91" t="str">
        <f t="shared" si="4"/>
        <v/>
      </c>
      <c r="P75" s="113"/>
      <c r="Q75" s="113"/>
      <c r="R75" s="113"/>
      <c r="S75" s="111"/>
      <c r="T75" s="113"/>
      <c r="U75" s="111"/>
      <c r="V75" s="113"/>
      <c r="W75" s="111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24"/>
      <c r="AI75" s="124"/>
      <c r="AJ75" s="113"/>
      <c r="AK75" s="116"/>
      <c r="AL75" s="124"/>
      <c r="AM75" s="113"/>
      <c r="AN75" s="113"/>
      <c r="AO75" s="113"/>
      <c r="AP75" s="116"/>
      <c r="AQ75" s="116"/>
      <c r="AR75" s="124"/>
      <c r="AS75" s="113"/>
      <c r="AT75" s="113"/>
      <c r="AU75" s="118"/>
      <c r="AV75" s="118"/>
      <c r="AW75" s="118"/>
      <c r="AX75" s="118"/>
      <c r="AY75" s="118"/>
      <c r="AZ75" s="118"/>
      <c r="BA75" s="118"/>
      <c r="BB75" s="118"/>
      <c r="BC75" s="118"/>
      <c r="BD75" s="119"/>
      <c r="BE75" s="120"/>
      <c r="BF75" s="121"/>
      <c r="BG75" s="121"/>
      <c r="BH75" s="121"/>
      <c r="BI75" s="125"/>
      <c r="BJ75" s="125"/>
      <c r="BK75" s="125"/>
      <c r="BL75" s="125"/>
    </row>
    <row r="76" spans="1:64" s="126" customFormat="1" ht="12" customHeight="1">
      <c r="A76" s="109"/>
      <c r="B76" s="110"/>
      <c r="C76" s="112"/>
      <c r="D76" s="112"/>
      <c r="E76" s="112"/>
      <c r="F76" s="112"/>
      <c r="G76" s="112"/>
      <c r="H76" s="112"/>
      <c r="I76" s="113"/>
      <c r="J76" s="111"/>
      <c r="K76" s="111"/>
      <c r="L76" s="111"/>
      <c r="M76" s="111"/>
      <c r="N76" s="112"/>
      <c r="O76" s="91" t="str">
        <f t="shared" si="4"/>
        <v/>
      </c>
      <c r="P76" s="113"/>
      <c r="Q76" s="113"/>
      <c r="R76" s="113"/>
      <c r="S76" s="111"/>
      <c r="T76" s="113"/>
      <c r="U76" s="111"/>
      <c r="V76" s="113"/>
      <c r="W76" s="111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24"/>
      <c r="AI76" s="124"/>
      <c r="AJ76" s="113"/>
      <c r="AK76" s="116"/>
      <c r="AL76" s="124"/>
      <c r="AM76" s="113"/>
      <c r="AN76" s="113"/>
      <c r="AO76" s="113"/>
      <c r="AP76" s="116"/>
      <c r="AQ76" s="116"/>
      <c r="AR76" s="124"/>
      <c r="AS76" s="113"/>
      <c r="AT76" s="113"/>
      <c r="AU76" s="118"/>
      <c r="AV76" s="118"/>
      <c r="AW76" s="118"/>
      <c r="AX76" s="118"/>
      <c r="AY76" s="118"/>
      <c r="AZ76" s="118"/>
      <c r="BA76" s="118"/>
      <c r="BB76" s="118"/>
      <c r="BC76" s="118"/>
      <c r="BD76" s="119"/>
      <c r="BE76" s="120"/>
      <c r="BF76" s="121"/>
      <c r="BG76" s="121"/>
      <c r="BH76" s="121"/>
      <c r="BI76" s="125"/>
      <c r="BJ76" s="125"/>
      <c r="BK76" s="125"/>
      <c r="BL76" s="125"/>
    </row>
    <row r="77" spans="1:64" s="126" customFormat="1" ht="12" customHeight="1">
      <c r="A77" s="109"/>
      <c r="B77" s="110"/>
      <c r="C77" s="112"/>
      <c r="D77" s="112"/>
      <c r="E77" s="112"/>
      <c r="F77" s="112"/>
      <c r="G77" s="112"/>
      <c r="H77" s="112"/>
      <c r="I77" s="113"/>
      <c r="J77" s="111"/>
      <c r="K77" s="111"/>
      <c r="L77" s="111"/>
      <c r="M77" s="111"/>
      <c r="N77" s="112"/>
      <c r="O77" s="91" t="str">
        <f t="shared" si="4"/>
        <v/>
      </c>
      <c r="P77" s="113"/>
      <c r="Q77" s="113"/>
      <c r="R77" s="113"/>
      <c r="S77" s="111"/>
      <c r="T77" s="113"/>
      <c r="U77" s="111"/>
      <c r="V77" s="113"/>
      <c r="W77" s="111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24"/>
      <c r="AI77" s="124"/>
      <c r="AJ77" s="113"/>
      <c r="AK77" s="116"/>
      <c r="AL77" s="124"/>
      <c r="AM77" s="113"/>
      <c r="AN77" s="113"/>
      <c r="AO77" s="113"/>
      <c r="AP77" s="116"/>
      <c r="AQ77" s="116"/>
      <c r="AR77" s="124"/>
      <c r="AS77" s="113"/>
      <c r="AT77" s="113"/>
      <c r="AU77" s="118"/>
      <c r="AV77" s="118"/>
      <c r="AW77" s="118"/>
      <c r="AX77" s="118"/>
      <c r="AY77" s="118"/>
      <c r="AZ77" s="118"/>
      <c r="BA77" s="118"/>
      <c r="BB77" s="118"/>
      <c r="BC77" s="118"/>
      <c r="BD77" s="119"/>
      <c r="BE77" s="120"/>
      <c r="BF77" s="121"/>
      <c r="BG77" s="121"/>
      <c r="BH77" s="121"/>
      <c r="BI77" s="125"/>
      <c r="BJ77" s="125"/>
      <c r="BK77" s="125"/>
      <c r="BL77" s="125"/>
    </row>
    <row r="78" spans="1:64" s="126" customFormat="1" ht="12" customHeight="1">
      <c r="A78" s="109"/>
      <c r="B78" s="110"/>
      <c r="C78" s="112"/>
      <c r="D78" s="112"/>
      <c r="E78" s="112"/>
      <c r="F78" s="112"/>
      <c r="G78" s="112"/>
      <c r="H78" s="112"/>
      <c r="I78" s="113"/>
      <c r="J78" s="111"/>
      <c r="K78" s="111"/>
      <c r="L78" s="111"/>
      <c r="M78" s="111"/>
      <c r="N78" s="112"/>
      <c r="O78" s="91" t="str">
        <f t="shared" si="4"/>
        <v/>
      </c>
      <c r="P78" s="113"/>
      <c r="Q78" s="113"/>
      <c r="R78" s="113"/>
      <c r="S78" s="111"/>
      <c r="T78" s="113"/>
      <c r="U78" s="111"/>
      <c r="V78" s="113"/>
      <c r="W78" s="111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24"/>
      <c r="AI78" s="124"/>
      <c r="AJ78" s="113"/>
      <c r="AK78" s="116"/>
      <c r="AL78" s="124"/>
      <c r="AM78" s="113"/>
      <c r="AN78" s="113"/>
      <c r="AO78" s="113"/>
      <c r="AP78" s="116"/>
      <c r="AQ78" s="116"/>
      <c r="AR78" s="124"/>
      <c r="AS78" s="113"/>
      <c r="AT78" s="113"/>
      <c r="AU78" s="118"/>
      <c r="AV78" s="118"/>
      <c r="AW78" s="118"/>
      <c r="AX78" s="118"/>
      <c r="AY78" s="118"/>
      <c r="AZ78" s="118"/>
      <c r="BA78" s="118"/>
      <c r="BB78" s="118"/>
      <c r="BC78" s="118"/>
      <c r="BD78" s="119"/>
      <c r="BE78" s="120"/>
      <c r="BF78" s="121"/>
      <c r="BG78" s="121"/>
      <c r="BH78" s="121"/>
      <c r="BI78" s="125"/>
      <c r="BJ78" s="125"/>
      <c r="BK78" s="125"/>
      <c r="BL78" s="125"/>
    </row>
    <row r="79" spans="1:64" s="126" customFormat="1" ht="12" customHeight="1">
      <c r="A79" s="109"/>
      <c r="B79" s="110"/>
      <c r="C79" s="112"/>
      <c r="D79" s="112"/>
      <c r="E79" s="112"/>
      <c r="F79" s="112"/>
      <c r="G79" s="112"/>
      <c r="H79" s="112"/>
      <c r="I79" s="113"/>
      <c r="J79" s="111"/>
      <c r="K79" s="111"/>
      <c r="L79" s="111"/>
      <c r="M79" s="111"/>
      <c r="N79" s="112"/>
      <c r="O79" s="91" t="str">
        <f t="shared" si="4"/>
        <v/>
      </c>
      <c r="P79" s="113"/>
      <c r="Q79" s="113"/>
      <c r="R79" s="113"/>
      <c r="S79" s="111"/>
      <c r="T79" s="113"/>
      <c r="U79" s="111"/>
      <c r="V79" s="113"/>
      <c r="W79" s="111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24"/>
      <c r="AI79" s="124"/>
      <c r="AJ79" s="113"/>
      <c r="AK79" s="116"/>
      <c r="AL79" s="124"/>
      <c r="AM79" s="113"/>
      <c r="AN79" s="113"/>
      <c r="AO79" s="113"/>
      <c r="AP79" s="116"/>
      <c r="AQ79" s="116"/>
      <c r="AR79" s="124"/>
      <c r="AS79" s="113"/>
      <c r="AT79" s="113"/>
      <c r="AU79" s="118"/>
      <c r="AV79" s="118"/>
      <c r="AW79" s="118"/>
      <c r="AX79" s="118"/>
      <c r="AY79" s="118"/>
      <c r="AZ79" s="118"/>
      <c r="BA79" s="118"/>
      <c r="BB79" s="118"/>
      <c r="BC79" s="118"/>
      <c r="BD79" s="119"/>
      <c r="BE79" s="120"/>
      <c r="BF79" s="121"/>
      <c r="BG79" s="121"/>
      <c r="BH79" s="121"/>
      <c r="BI79" s="125"/>
      <c r="BJ79" s="125"/>
      <c r="BK79" s="125"/>
      <c r="BL79" s="125"/>
    </row>
    <row r="80" spans="1:64" s="126" customFormat="1" ht="12" customHeight="1">
      <c r="A80" s="109"/>
      <c r="B80" s="110"/>
      <c r="C80" s="112"/>
      <c r="D80" s="112"/>
      <c r="E80" s="112"/>
      <c r="F80" s="112"/>
      <c r="G80" s="112"/>
      <c r="H80" s="112"/>
      <c r="I80" s="113"/>
      <c r="J80" s="111"/>
      <c r="K80" s="111"/>
      <c r="L80" s="111"/>
      <c r="M80" s="111"/>
      <c r="N80" s="112"/>
      <c r="O80" s="91" t="str">
        <f t="shared" si="4"/>
        <v/>
      </c>
      <c r="P80" s="113"/>
      <c r="Q80" s="113"/>
      <c r="R80" s="113"/>
      <c r="S80" s="111"/>
      <c r="T80" s="113"/>
      <c r="U80" s="111"/>
      <c r="V80" s="113"/>
      <c r="W80" s="111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24"/>
      <c r="AI80" s="124"/>
      <c r="AJ80" s="113"/>
      <c r="AK80" s="116"/>
      <c r="AL80" s="124"/>
      <c r="AM80" s="113"/>
      <c r="AN80" s="113"/>
      <c r="AO80" s="113"/>
      <c r="AP80" s="116"/>
      <c r="AQ80" s="116"/>
      <c r="AR80" s="124"/>
      <c r="AS80" s="113"/>
      <c r="AT80" s="113"/>
      <c r="AU80" s="118"/>
      <c r="AV80" s="118"/>
      <c r="AW80" s="118"/>
      <c r="AX80" s="118"/>
      <c r="AY80" s="118"/>
      <c r="AZ80" s="118"/>
      <c r="BA80" s="118"/>
      <c r="BB80" s="118"/>
      <c r="BC80" s="118"/>
      <c r="BD80" s="119"/>
      <c r="BE80" s="120"/>
      <c r="BF80" s="121"/>
      <c r="BG80" s="121"/>
      <c r="BH80" s="121"/>
      <c r="BI80" s="125"/>
      <c r="BJ80" s="125"/>
      <c r="BK80" s="125"/>
      <c r="BL80" s="125"/>
    </row>
    <row r="81" spans="1:64" s="126" customFormat="1" ht="12" customHeight="1">
      <c r="A81" s="109"/>
      <c r="B81" s="110"/>
      <c r="C81" s="112"/>
      <c r="D81" s="112"/>
      <c r="E81" s="112"/>
      <c r="F81" s="112"/>
      <c r="G81" s="112"/>
      <c r="H81" s="112"/>
      <c r="I81" s="113"/>
      <c r="J81" s="111"/>
      <c r="K81" s="111"/>
      <c r="L81" s="111"/>
      <c r="M81" s="111"/>
      <c r="N81" s="112"/>
      <c r="O81" s="91" t="str">
        <f t="shared" si="4"/>
        <v/>
      </c>
      <c r="P81" s="113"/>
      <c r="Q81" s="113"/>
      <c r="R81" s="113"/>
      <c r="S81" s="111"/>
      <c r="T81" s="113"/>
      <c r="U81" s="111"/>
      <c r="V81" s="113"/>
      <c r="W81" s="111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24"/>
      <c r="AI81" s="124"/>
      <c r="AJ81" s="113"/>
      <c r="AK81" s="116"/>
      <c r="AL81" s="124"/>
      <c r="AM81" s="113"/>
      <c r="AN81" s="113"/>
      <c r="AO81" s="113"/>
      <c r="AP81" s="116"/>
      <c r="AQ81" s="116"/>
      <c r="AR81" s="124"/>
      <c r="AS81" s="113"/>
      <c r="AT81" s="113"/>
      <c r="AU81" s="118"/>
      <c r="AV81" s="118"/>
      <c r="AW81" s="118"/>
      <c r="AX81" s="118"/>
      <c r="AY81" s="118"/>
      <c r="AZ81" s="118"/>
      <c r="BA81" s="118"/>
      <c r="BB81" s="118"/>
      <c r="BC81" s="118"/>
      <c r="BD81" s="119"/>
      <c r="BE81" s="120"/>
      <c r="BF81" s="121"/>
      <c r="BG81" s="121"/>
      <c r="BH81" s="121"/>
      <c r="BI81" s="125"/>
      <c r="BJ81" s="125"/>
      <c r="BK81" s="125"/>
      <c r="BL81" s="125"/>
    </row>
    <row r="82" spans="1:64" s="126" customFormat="1" ht="12" customHeight="1">
      <c r="A82" s="109"/>
      <c r="B82" s="110"/>
      <c r="C82" s="112"/>
      <c r="D82" s="112"/>
      <c r="E82" s="112"/>
      <c r="F82" s="112"/>
      <c r="G82" s="112"/>
      <c r="H82" s="112"/>
      <c r="I82" s="113"/>
      <c r="J82" s="111"/>
      <c r="K82" s="111"/>
      <c r="L82" s="111"/>
      <c r="M82" s="111"/>
      <c r="N82" s="112"/>
      <c r="O82" s="91" t="str">
        <f t="shared" si="4"/>
        <v/>
      </c>
      <c r="P82" s="113"/>
      <c r="Q82" s="113"/>
      <c r="R82" s="113"/>
      <c r="S82" s="111"/>
      <c r="T82" s="113"/>
      <c r="U82" s="111"/>
      <c r="V82" s="113"/>
      <c r="W82" s="111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24"/>
      <c r="AI82" s="124"/>
      <c r="AJ82" s="113"/>
      <c r="AK82" s="116"/>
      <c r="AL82" s="124"/>
      <c r="AM82" s="113"/>
      <c r="AN82" s="113"/>
      <c r="AO82" s="113"/>
      <c r="AP82" s="116"/>
      <c r="AQ82" s="116"/>
      <c r="AR82" s="124"/>
      <c r="AS82" s="113"/>
      <c r="AT82" s="113"/>
      <c r="AU82" s="118"/>
      <c r="AV82" s="118"/>
      <c r="AW82" s="118"/>
      <c r="AX82" s="118"/>
      <c r="AY82" s="118"/>
      <c r="AZ82" s="118"/>
      <c r="BA82" s="118"/>
      <c r="BB82" s="118"/>
      <c r="BC82" s="118"/>
      <c r="BD82" s="119"/>
      <c r="BE82" s="120"/>
      <c r="BF82" s="121"/>
      <c r="BG82" s="121"/>
      <c r="BH82" s="121"/>
      <c r="BI82" s="125"/>
      <c r="BJ82" s="125"/>
      <c r="BK82" s="125"/>
      <c r="BL82" s="125"/>
    </row>
    <row r="83" spans="1:64" s="126" customFormat="1" ht="12" customHeight="1">
      <c r="A83" s="109"/>
      <c r="B83" s="110"/>
      <c r="C83" s="112"/>
      <c r="D83" s="112"/>
      <c r="E83" s="112"/>
      <c r="F83" s="112"/>
      <c r="G83" s="112"/>
      <c r="H83" s="112"/>
      <c r="I83" s="113"/>
      <c r="J83" s="111"/>
      <c r="K83" s="111"/>
      <c r="L83" s="111"/>
      <c r="M83" s="111"/>
      <c r="N83" s="112"/>
      <c r="O83" s="91" t="str">
        <f t="shared" si="4"/>
        <v/>
      </c>
      <c r="P83" s="113"/>
      <c r="Q83" s="113"/>
      <c r="R83" s="113"/>
      <c r="S83" s="111"/>
      <c r="T83" s="113"/>
      <c r="U83" s="111"/>
      <c r="V83" s="113"/>
      <c r="W83" s="111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24"/>
      <c r="AI83" s="124"/>
      <c r="AJ83" s="113"/>
      <c r="AK83" s="116"/>
      <c r="AL83" s="124"/>
      <c r="AM83" s="113"/>
      <c r="AN83" s="113"/>
      <c r="AO83" s="113"/>
      <c r="AP83" s="116"/>
      <c r="AQ83" s="116"/>
      <c r="AR83" s="124"/>
      <c r="AS83" s="113"/>
      <c r="AT83" s="113"/>
      <c r="AU83" s="118"/>
      <c r="AV83" s="118"/>
      <c r="AW83" s="118"/>
      <c r="AX83" s="118"/>
      <c r="AY83" s="118"/>
      <c r="AZ83" s="118"/>
      <c r="BA83" s="118"/>
      <c r="BB83" s="118"/>
      <c r="BC83" s="118"/>
      <c r="BD83" s="119"/>
      <c r="BE83" s="120"/>
      <c r="BF83" s="121"/>
      <c r="BG83" s="121"/>
      <c r="BH83" s="121"/>
      <c r="BI83" s="125"/>
      <c r="BJ83" s="125"/>
      <c r="BK83" s="125"/>
      <c r="BL83" s="125"/>
    </row>
    <row r="84" spans="1:64" s="126" customFormat="1" ht="12" customHeight="1">
      <c r="A84" s="109"/>
      <c r="B84" s="110"/>
      <c r="C84" s="112"/>
      <c r="D84" s="112"/>
      <c r="E84" s="112"/>
      <c r="F84" s="112"/>
      <c r="G84" s="112"/>
      <c r="H84" s="112"/>
      <c r="I84" s="113"/>
      <c r="J84" s="111"/>
      <c r="K84" s="111"/>
      <c r="L84" s="111"/>
      <c r="M84" s="111"/>
      <c r="N84" s="112"/>
      <c r="O84" s="91" t="str">
        <f t="shared" si="4"/>
        <v/>
      </c>
      <c r="P84" s="113"/>
      <c r="Q84" s="113"/>
      <c r="R84" s="113"/>
      <c r="S84" s="111"/>
      <c r="T84" s="113"/>
      <c r="U84" s="111"/>
      <c r="V84" s="113"/>
      <c r="W84" s="111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24"/>
      <c r="AI84" s="124"/>
      <c r="AJ84" s="113"/>
      <c r="AK84" s="116"/>
      <c r="AL84" s="124"/>
      <c r="AM84" s="113"/>
      <c r="AN84" s="113"/>
      <c r="AO84" s="113"/>
      <c r="AP84" s="116"/>
      <c r="AQ84" s="116"/>
      <c r="AR84" s="124"/>
      <c r="AS84" s="113"/>
      <c r="AT84" s="113"/>
      <c r="AU84" s="118"/>
      <c r="AV84" s="118"/>
      <c r="AW84" s="118"/>
      <c r="AX84" s="118"/>
      <c r="AY84" s="118"/>
      <c r="AZ84" s="118"/>
      <c r="BA84" s="118"/>
      <c r="BB84" s="118"/>
      <c r="BC84" s="118"/>
      <c r="BD84" s="119"/>
      <c r="BE84" s="120"/>
      <c r="BF84" s="121"/>
      <c r="BG84" s="121"/>
      <c r="BH84" s="121"/>
      <c r="BI84" s="125"/>
      <c r="BJ84" s="125"/>
      <c r="BK84" s="125"/>
      <c r="BL84" s="125"/>
    </row>
    <row r="85" spans="1:64" s="126" customFormat="1" ht="12" customHeight="1">
      <c r="A85" s="109"/>
      <c r="B85" s="110"/>
      <c r="C85" s="112"/>
      <c r="D85" s="112"/>
      <c r="E85" s="112"/>
      <c r="F85" s="112"/>
      <c r="G85" s="112"/>
      <c r="H85" s="112"/>
      <c r="I85" s="113"/>
      <c r="J85" s="111"/>
      <c r="K85" s="111"/>
      <c r="L85" s="111"/>
      <c r="M85" s="111"/>
      <c r="N85" s="112"/>
      <c r="O85" s="91" t="str">
        <f t="shared" si="4"/>
        <v/>
      </c>
      <c r="P85" s="113"/>
      <c r="Q85" s="113"/>
      <c r="R85" s="113"/>
      <c r="S85" s="111"/>
      <c r="T85" s="113"/>
      <c r="U85" s="111"/>
      <c r="V85" s="113"/>
      <c r="W85" s="111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24"/>
      <c r="AI85" s="124"/>
      <c r="AJ85" s="113"/>
      <c r="AK85" s="116"/>
      <c r="AL85" s="124"/>
      <c r="AM85" s="113"/>
      <c r="AN85" s="113"/>
      <c r="AO85" s="113"/>
      <c r="AP85" s="116"/>
      <c r="AQ85" s="116"/>
      <c r="AR85" s="124"/>
      <c r="AS85" s="113"/>
      <c r="AT85" s="113"/>
      <c r="AU85" s="118"/>
      <c r="AV85" s="118"/>
      <c r="AW85" s="118"/>
      <c r="AX85" s="118"/>
      <c r="AY85" s="118"/>
      <c r="AZ85" s="118"/>
      <c r="BA85" s="118"/>
      <c r="BB85" s="118"/>
      <c r="BC85" s="118"/>
      <c r="BD85" s="119"/>
      <c r="BE85" s="120"/>
      <c r="BF85" s="121"/>
      <c r="BG85" s="121"/>
      <c r="BH85" s="121"/>
      <c r="BI85" s="125"/>
      <c r="BJ85" s="125"/>
      <c r="BK85" s="125"/>
      <c r="BL85" s="125"/>
    </row>
    <row r="86" spans="1:64" s="126" customFormat="1" ht="12" customHeight="1">
      <c r="A86" s="109"/>
      <c r="B86" s="110"/>
      <c r="C86" s="112"/>
      <c r="D86" s="112"/>
      <c r="E86" s="112"/>
      <c r="F86" s="112"/>
      <c r="G86" s="112"/>
      <c r="H86" s="112"/>
      <c r="I86" s="113"/>
      <c r="J86" s="111"/>
      <c r="K86" s="111"/>
      <c r="L86" s="111"/>
      <c r="M86" s="111"/>
      <c r="N86" s="112"/>
      <c r="O86" s="91" t="str">
        <f t="shared" si="4"/>
        <v/>
      </c>
      <c r="P86" s="113"/>
      <c r="Q86" s="113"/>
      <c r="R86" s="113"/>
      <c r="S86" s="111"/>
      <c r="T86" s="113"/>
      <c r="U86" s="111"/>
      <c r="V86" s="113"/>
      <c r="W86" s="111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24"/>
      <c r="AI86" s="124"/>
      <c r="AJ86" s="113"/>
      <c r="AK86" s="116"/>
      <c r="AL86" s="124"/>
      <c r="AM86" s="113"/>
      <c r="AN86" s="113"/>
      <c r="AO86" s="113"/>
      <c r="AP86" s="116"/>
      <c r="AQ86" s="116"/>
      <c r="AR86" s="124"/>
      <c r="AS86" s="113"/>
      <c r="AT86" s="113"/>
      <c r="AU86" s="118"/>
      <c r="AV86" s="118"/>
      <c r="AW86" s="118"/>
      <c r="AX86" s="118"/>
      <c r="AY86" s="118"/>
      <c r="AZ86" s="118"/>
      <c r="BA86" s="118"/>
      <c r="BB86" s="118"/>
      <c r="BC86" s="118"/>
      <c r="BD86" s="119"/>
      <c r="BE86" s="120"/>
      <c r="BF86" s="121"/>
      <c r="BG86" s="121"/>
      <c r="BH86" s="121"/>
      <c r="BI86" s="125"/>
      <c r="BJ86" s="125"/>
      <c r="BK86" s="125"/>
      <c r="BL86" s="125"/>
    </row>
    <row r="87" spans="1:64" s="126" customFormat="1" ht="12" customHeight="1">
      <c r="A87" s="109"/>
      <c r="B87" s="110"/>
      <c r="C87" s="112"/>
      <c r="D87" s="112"/>
      <c r="E87" s="112"/>
      <c r="F87" s="112"/>
      <c r="G87" s="112"/>
      <c r="H87" s="112"/>
      <c r="I87" s="113"/>
      <c r="J87" s="111"/>
      <c r="K87" s="111"/>
      <c r="L87" s="111"/>
      <c r="M87" s="111"/>
      <c r="N87" s="112"/>
      <c r="O87" s="91" t="str">
        <f t="shared" si="4"/>
        <v/>
      </c>
      <c r="P87" s="113"/>
      <c r="Q87" s="113"/>
      <c r="R87" s="113"/>
      <c r="S87" s="111"/>
      <c r="T87" s="113"/>
      <c r="U87" s="111"/>
      <c r="V87" s="113"/>
      <c r="W87" s="111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24"/>
      <c r="AI87" s="124"/>
      <c r="AJ87" s="113"/>
      <c r="AK87" s="116"/>
      <c r="AL87" s="124"/>
      <c r="AM87" s="113"/>
      <c r="AN87" s="113"/>
      <c r="AO87" s="113"/>
      <c r="AP87" s="116"/>
      <c r="AQ87" s="116"/>
      <c r="AR87" s="124"/>
      <c r="AS87" s="113"/>
      <c r="AT87" s="113"/>
      <c r="AU87" s="118"/>
      <c r="AV87" s="118"/>
      <c r="AW87" s="118"/>
      <c r="AX87" s="118"/>
      <c r="AY87" s="118"/>
      <c r="AZ87" s="118"/>
      <c r="BA87" s="118"/>
      <c r="BB87" s="118"/>
      <c r="BC87" s="118"/>
      <c r="BD87" s="119"/>
      <c r="BE87" s="120"/>
      <c r="BF87" s="121"/>
      <c r="BG87" s="121"/>
      <c r="BH87" s="121"/>
      <c r="BI87" s="125"/>
      <c r="BJ87" s="125"/>
      <c r="BK87" s="125"/>
      <c r="BL87" s="125"/>
    </row>
    <row r="88" spans="1:64" s="126" customFormat="1" ht="12" customHeight="1">
      <c r="A88" s="109"/>
      <c r="B88" s="131"/>
      <c r="C88" s="132"/>
      <c r="D88" s="132"/>
      <c r="E88" s="132"/>
      <c r="F88" s="132"/>
      <c r="G88" s="132"/>
      <c r="H88" s="132"/>
      <c r="I88" s="133"/>
      <c r="J88" s="134"/>
      <c r="K88" s="134"/>
      <c r="L88" s="134"/>
      <c r="M88" s="134"/>
      <c r="N88" s="132"/>
      <c r="O88" s="91" t="str">
        <f t="shared" si="4"/>
        <v/>
      </c>
      <c r="P88" s="133"/>
      <c r="Q88" s="133"/>
      <c r="R88" s="133"/>
      <c r="S88" s="134"/>
      <c r="T88" s="133"/>
      <c r="U88" s="134"/>
      <c r="V88" s="133"/>
      <c r="W88" s="134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5"/>
      <c r="AI88" s="135"/>
      <c r="AJ88" s="133"/>
      <c r="AK88" s="136"/>
      <c r="AL88" s="135"/>
      <c r="AM88" s="133"/>
      <c r="AN88" s="133"/>
      <c r="AO88" s="133"/>
      <c r="AP88" s="136"/>
      <c r="AQ88" s="136"/>
      <c r="AR88" s="135"/>
      <c r="AS88" s="133"/>
      <c r="AT88" s="133"/>
      <c r="AU88" s="137"/>
      <c r="AV88" s="137"/>
      <c r="AW88" s="137"/>
      <c r="AX88" s="137"/>
      <c r="AY88" s="137"/>
      <c r="AZ88" s="137"/>
      <c r="BA88" s="137"/>
      <c r="BB88" s="137"/>
      <c r="BC88" s="137"/>
      <c r="BD88" s="138"/>
      <c r="BE88" s="120"/>
      <c r="BF88" s="121"/>
      <c r="BG88" s="121"/>
      <c r="BH88" s="121"/>
      <c r="BI88" s="125"/>
      <c r="BJ88" s="125"/>
      <c r="BK88" s="125"/>
      <c r="BL88" s="125"/>
    </row>
    <row r="89" spans="1:64" ht="12" customHeight="1"/>
    <row r="90" spans="1:64" ht="12" customHeight="1"/>
    <row r="91" spans="1:64" ht="12" customHeight="1"/>
  </sheetData>
  <sheetProtection password="CEED" sheet="1" objects="1" scenarios="1"/>
  <mergeCells count="84">
    <mergeCell ref="A1:B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E22:BH23"/>
    <mergeCell ref="A23:A26"/>
    <mergeCell ref="B23:H23"/>
    <mergeCell ref="I23:W23"/>
    <mergeCell ref="X23:AI23"/>
    <mergeCell ref="AJ23:AT23"/>
    <mergeCell ref="AU23:BD23"/>
    <mergeCell ref="B24:B26"/>
    <mergeCell ref="C24:C26"/>
    <mergeCell ref="D24:D26"/>
    <mergeCell ref="E24:E26"/>
    <mergeCell ref="F24:H24"/>
    <mergeCell ref="I24:I26"/>
    <mergeCell ref="J24:M24"/>
    <mergeCell ref="N24:O24"/>
    <mergeCell ref="AJ24:AJ26"/>
    <mergeCell ref="A22:BD22"/>
    <mergeCell ref="AK24:AK26"/>
    <mergeCell ref="AL24:AL26"/>
    <mergeCell ref="AM24:AO24"/>
    <mergeCell ref="AP24:AP26"/>
    <mergeCell ref="AQ24:AQ26"/>
    <mergeCell ref="AM25:AM26"/>
    <mergeCell ref="AN25:AN26"/>
    <mergeCell ref="AO25:AO26"/>
    <mergeCell ref="AR24:AT25"/>
    <mergeCell ref="AU24:AU26"/>
    <mergeCell ref="AV24:AV26"/>
    <mergeCell ref="AW24:AW26"/>
    <mergeCell ref="V24:W25"/>
    <mergeCell ref="AD25:AE25"/>
    <mergeCell ref="AF25:AG25"/>
    <mergeCell ref="BD24:BD26"/>
    <mergeCell ref="BE24:BE26"/>
    <mergeCell ref="BF24:BF26"/>
    <mergeCell ref="R24:U25"/>
    <mergeCell ref="AH25:AI25"/>
    <mergeCell ref="X24:AI24"/>
    <mergeCell ref="AY24:AY26"/>
    <mergeCell ref="AZ24:AZ26"/>
    <mergeCell ref="BA24:BA26"/>
    <mergeCell ref="BB24:BB26"/>
    <mergeCell ref="BC24:BC26"/>
    <mergeCell ref="BH24:BH26"/>
    <mergeCell ref="F25:F26"/>
    <mergeCell ref="G25:G26"/>
    <mergeCell ref="H25:H26"/>
    <mergeCell ref="J25:L25"/>
    <mergeCell ref="M25:M26"/>
    <mergeCell ref="N25:N26"/>
    <mergeCell ref="O25:O26"/>
    <mergeCell ref="X25:Y25"/>
    <mergeCell ref="Z25:AA25"/>
    <mergeCell ref="AB25:AC25"/>
    <mergeCell ref="R26:S26"/>
    <mergeCell ref="T26:U26"/>
    <mergeCell ref="P24:P26"/>
    <mergeCell ref="BG24:BG26"/>
    <mergeCell ref="AX24:AX26"/>
  </mergeCells>
  <pageMargins left="0.7" right="0.7" top="0.75" bottom="0.75" header="0.51180555555555496" footer="0.51180555555555496"/>
  <pageSetup paperSize="9" firstPageNumber="0" orientation="portrait" horizontalDpi="300" verticalDpi="30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500-000000000000}">
          <x14:formula1>
            <xm:f>Лист5!$A$22:$A$25</xm:f>
          </x14:formula1>
          <x14:formula2>
            <xm:f>0</xm:f>
          </x14:formula2>
          <xm:sqref>A29:A88</xm:sqref>
        </x14:dataValidation>
        <x14:dataValidation type="list" allowBlank="1" showInputMessage="1" showErrorMessage="1" xr:uid="{00000000-0002-0000-0500-000001000000}">
          <x14:formula1>
            <xm:f>Лист5!$F$25:$F$27</xm:f>
          </x14:formula1>
          <x14:formula2>
            <xm:f>0</xm:f>
          </x14:formula2>
          <xm:sqref>P29:P88</xm:sqref>
        </x14:dataValidation>
        <x14:dataValidation type="list" allowBlank="1" showInputMessage="1" showErrorMessage="1" xr:uid="{00000000-0002-0000-0500-000002000000}">
          <x14:formula1>
            <xm:f>Лист5!$H$24:$H$26</xm:f>
          </x14:formula1>
          <x14:formula2>
            <xm:f>0</xm:f>
          </x14:formula2>
          <xm:sqref>R29:R88 T29:T88</xm:sqref>
        </x14:dataValidation>
        <x14:dataValidation type="list" allowBlank="1" showInputMessage="1" showErrorMessage="1" xr:uid="{00000000-0002-0000-0500-000003000000}">
          <x14:formula1>
            <xm:f>Лист5!$J$24:$J$28</xm:f>
          </x14:formula1>
          <x14:formula2>
            <xm:f>0</xm:f>
          </x14:formula2>
          <xm:sqref>V29:V88</xm:sqref>
        </x14:dataValidation>
        <x14:dataValidation type="list" allowBlank="1" showInputMessage="1" showErrorMessage="1" xr:uid="{00000000-0002-0000-0500-000004000000}">
          <x14:formula1>
            <xm:f>Лист5!$L$24:$L$31</xm:f>
          </x14:formula1>
          <x14:formula2>
            <xm:f>0</xm:f>
          </x14:formula2>
          <xm:sqref>AJ29:AJ88</xm:sqref>
        </x14:dataValidation>
        <x14:dataValidation type="list" allowBlank="1" showInputMessage="1" showErrorMessage="1" xr:uid="{00000000-0002-0000-0500-000005000000}">
          <x14:formula1>
            <xm:f>Лист5!$M$24:$M$32</xm:f>
          </x14:formula1>
          <x14:formula2>
            <xm:f>0</xm:f>
          </x14:formula2>
          <xm:sqref>AK29:AK88</xm:sqref>
        </x14:dataValidation>
        <x14:dataValidation type="list" allowBlank="1" showInputMessage="1" showErrorMessage="1" xr:uid="{00000000-0002-0000-0500-000006000000}">
          <x14:formula1>
            <xm:f>Лист5!$L$36:$L$37</xm:f>
          </x14:formula1>
          <x14:formula2>
            <xm:f>0</xm:f>
          </x14:formula2>
          <xm:sqref>AM29:AM88</xm:sqref>
        </x14:dataValidation>
        <x14:dataValidation type="list" allowBlank="1" showInputMessage="1" showErrorMessage="1" xr:uid="{00000000-0002-0000-0500-000007000000}">
          <x14:formula1>
            <xm:f>Лист5!$M$36:$M$45</xm:f>
          </x14:formula1>
          <x14:formula2>
            <xm:f>0</xm:f>
          </x14:formula2>
          <xm:sqref>AN29:AN88</xm:sqref>
        </x14:dataValidation>
        <x14:dataValidation type="list" allowBlank="1" showInputMessage="1" showErrorMessage="1" xr:uid="{00000000-0002-0000-0500-000008000000}">
          <x14:formula1>
            <xm:f>Лист5!$N$36:$N$41</xm:f>
          </x14:formula1>
          <x14:formula2>
            <xm:f>0</xm:f>
          </x14:formula2>
          <xm:sqref>AO29:AO88</xm:sqref>
        </x14:dataValidation>
        <x14:dataValidation type="list" allowBlank="1" showInputMessage="1" showErrorMessage="1" xr:uid="{00000000-0002-0000-0500-000009000000}">
          <x14:formula1>
            <xm:f>Лист5!$O$36:$O$44</xm:f>
          </x14:formula1>
          <x14:formula2>
            <xm:f>0</xm:f>
          </x14:formula2>
          <xm:sqref>AP29:AP88</xm:sqref>
        </x14:dataValidation>
        <x14:dataValidation type="list" allowBlank="1" showInputMessage="1" showErrorMessage="1" xr:uid="{00000000-0002-0000-0500-00000A000000}">
          <x14:formula1>
            <xm:f>Лист5!$P$36:$P$37</xm:f>
          </x14:formula1>
          <x14:formula2>
            <xm:f>0</xm:f>
          </x14:formula2>
          <xm:sqref>AQ29:AQ88</xm:sqref>
        </x14:dataValidation>
        <x14:dataValidation type="list" allowBlank="1" showInputMessage="1" showErrorMessage="1" xr:uid="{00000000-0002-0000-0500-00000B000000}">
          <x14:formula1>
            <xm:f>Лист5!$R$36:$R$39</xm:f>
          </x14:formula1>
          <x14:formula2>
            <xm:f>0</xm:f>
          </x14:formula2>
          <xm:sqref>AS29:AS88</xm:sqref>
        </x14:dataValidation>
        <x14:dataValidation type="list" allowBlank="1" showInputMessage="1" showErrorMessage="1" xr:uid="{00000000-0002-0000-0500-00000C000000}">
          <x14:formula1>
            <xm:f>Лист5!$S$37:$S$42</xm:f>
          </x14:formula1>
          <x14:formula2>
            <xm:f>0</xm:f>
          </x14:formula2>
          <xm:sqref>AT29:AT88</xm:sqref>
        </x14:dataValidation>
        <x14:dataValidation type="list" allowBlank="1" showInputMessage="1" showErrorMessage="1" xr:uid="{00000000-0002-0000-0500-00000D000000}">
          <x14:formula1>
            <xm:f>Лист5!$J$1:$J$2</xm:f>
          </x14:formula1>
          <x14:formula2>
            <xm:f>0</xm:f>
          </x14:formula2>
          <xm:sqref>AU29:BD88</xm:sqref>
        </x14:dataValidation>
        <x14:dataValidation type="list" allowBlank="1" showInputMessage="1" showErrorMessage="1" xr:uid="{00000000-0002-0000-0500-00000E000000}">
          <x14:formula1>
            <xm:f>Лист5!$C$24:$C$34</xm:f>
          </x14:formula1>
          <x14:formula2>
            <xm:f>0</xm:f>
          </x14:formula2>
          <xm:sqref>I29:I88</xm:sqref>
        </x14:dataValidation>
        <x14:dataValidation type="list" allowBlank="1" showInputMessage="1" showErrorMessage="1" xr:uid="{00000000-0002-0000-0500-00000F000000}">
          <x14:formula1>
            <xm:f>Лист5!$F$67:$F$70</xm:f>
          </x14:formula1>
          <x14:formula2>
            <xm:f>0</xm:f>
          </x14:formula2>
          <xm:sqref>Q29:Q88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BH197"/>
  <sheetViews>
    <sheetView topLeftCell="D61" workbookViewId="0">
      <selection activeCell="AI92" sqref="AI92"/>
    </sheetView>
  </sheetViews>
  <sheetFormatPr defaultRowHeight="15.75"/>
  <cols>
    <col min="1" max="1" width="26.42578125" style="139" customWidth="1"/>
    <col min="2" max="2" width="26.42578125" style="140" customWidth="1"/>
    <col min="3" max="3" width="22.5703125" style="1" customWidth="1"/>
    <col min="4" max="4" width="23.28515625" style="141" customWidth="1"/>
    <col min="5" max="5" width="20.85546875" style="1" customWidth="1"/>
    <col min="6" max="6" width="11.140625" style="1" customWidth="1"/>
    <col min="7" max="10" width="11.5703125" style="1" customWidth="1"/>
    <col min="11" max="11" width="21.42578125" style="1" customWidth="1"/>
    <col min="12" max="12" width="11.5703125" style="1" customWidth="1"/>
    <col min="13" max="14" width="13" style="1" customWidth="1"/>
    <col min="15" max="15" width="14.5703125" style="1" customWidth="1"/>
    <col min="16" max="16" width="9.85546875" style="1" hidden="1" customWidth="1"/>
    <col min="17" max="17" width="21.140625" style="1" customWidth="1"/>
    <col min="18" max="18" width="12.28515625" style="1" customWidth="1"/>
    <col min="19" max="19" width="21.140625" style="1" customWidth="1"/>
    <col min="20" max="20" width="12.28515625" style="1" customWidth="1"/>
    <col min="21" max="21" width="15.28515625" style="1" customWidth="1"/>
    <col min="22" max="22" width="9.5703125" style="1" customWidth="1"/>
    <col min="23" max="26" width="9.85546875" style="1" customWidth="1"/>
    <col min="27" max="32" width="9.140625" style="1" customWidth="1"/>
    <col min="33" max="34" width="8.7109375" customWidth="1"/>
    <col min="35" max="36" width="20.28515625" customWidth="1"/>
    <col min="37" max="42" width="24.5703125" customWidth="1"/>
    <col min="43" max="44" width="23.140625" customWidth="1"/>
    <col min="45" max="45" width="8.7109375" customWidth="1"/>
    <col min="46" max="46" width="16" customWidth="1"/>
    <col min="47" max="47" width="15.5703125" customWidth="1"/>
    <col min="48" max="55" width="16" customWidth="1"/>
    <col min="56" max="57" width="10.28515625" customWidth="1"/>
    <col min="58" max="1025" width="8.7109375" customWidth="1"/>
  </cols>
  <sheetData>
    <row r="1" spans="1:35">
      <c r="A1" s="384" t="s">
        <v>1128</v>
      </c>
      <c r="B1" s="384"/>
      <c r="C1" s="384"/>
      <c r="F1" s="142"/>
      <c r="M1" s="385"/>
      <c r="N1" s="385"/>
      <c r="O1" s="385"/>
      <c r="P1" s="141"/>
      <c r="Q1" s="141"/>
      <c r="R1" s="141"/>
      <c r="S1" s="141"/>
      <c r="T1" s="141"/>
      <c r="U1" s="141"/>
      <c r="V1" s="141"/>
    </row>
    <row r="2" spans="1:35" ht="31.5" customHeight="1">
      <c r="A2" s="386" t="s">
        <v>785</v>
      </c>
      <c r="B2" s="386"/>
      <c r="C2" s="386"/>
      <c r="D2" s="143" t="str">
        <f>'Форма ОУ Общие сведения '!E2</f>
        <v>Георгиевский</v>
      </c>
      <c r="F2" s="349" t="s">
        <v>784</v>
      </c>
      <c r="G2" s="349"/>
      <c r="H2" s="349"/>
    </row>
    <row r="3" spans="1:35" ht="15.75" customHeight="1">
      <c r="A3" s="386" t="s">
        <v>790</v>
      </c>
      <c r="B3" s="386"/>
      <c r="C3" s="386"/>
      <c r="D3" s="143" t="str">
        <f>'Форма ОУ ФГОС НОО'!C3</f>
        <v xml:space="preserve">МБОУ СОШ№26 </v>
      </c>
      <c r="F3" s="350" t="s">
        <v>787</v>
      </c>
      <c r="G3" s="350"/>
      <c r="H3" s="350"/>
    </row>
    <row r="4" spans="1:35" ht="15.75" customHeight="1">
      <c r="A4" s="386" t="s">
        <v>1048</v>
      </c>
      <c r="B4" s="386"/>
      <c r="C4" s="386"/>
      <c r="D4" s="64">
        <f ca="1">'Форма ОУ Общие сведения '!E6</f>
        <v>8</v>
      </c>
      <c r="F4" s="351" t="s">
        <v>789</v>
      </c>
      <c r="G4" s="351"/>
      <c r="H4" s="351"/>
    </row>
    <row r="5" spans="1:35" ht="32.25" customHeight="1">
      <c r="A5" s="380" t="s">
        <v>1129</v>
      </c>
      <c r="B5" s="380"/>
      <c r="C5" s="18" t="s">
        <v>801</v>
      </c>
      <c r="D5" s="144" t="s">
        <v>1576</v>
      </c>
      <c r="F5" s="353" t="s">
        <v>793</v>
      </c>
      <c r="G5" s="353"/>
      <c r="H5" s="353"/>
      <c r="AG5" s="1"/>
      <c r="AH5" s="1"/>
      <c r="AI5" s="1"/>
    </row>
    <row r="6" spans="1:35" ht="15.75" customHeight="1">
      <c r="A6" s="342" t="s">
        <v>802</v>
      </c>
      <c r="B6" s="342"/>
      <c r="C6" s="18" t="s">
        <v>801</v>
      </c>
      <c r="D6" s="145" t="s">
        <v>1577</v>
      </c>
      <c r="F6" s="142"/>
      <c r="AG6" s="1"/>
      <c r="AH6" s="1"/>
      <c r="AI6" s="1"/>
    </row>
    <row r="7" spans="1:35" ht="15.75" customHeight="1">
      <c r="A7" s="342" t="s">
        <v>803</v>
      </c>
      <c r="B7" s="342"/>
      <c r="C7" s="18" t="s">
        <v>801</v>
      </c>
      <c r="D7" s="145" t="s">
        <v>1578</v>
      </c>
      <c r="F7" s="142"/>
      <c r="AG7" s="1"/>
      <c r="AH7" s="1"/>
      <c r="AI7" s="1"/>
    </row>
    <row r="8" spans="1:35" ht="15" customHeight="1">
      <c r="A8" s="340" t="s">
        <v>804</v>
      </c>
      <c r="B8" s="340"/>
      <c r="C8" s="18" t="s">
        <v>801</v>
      </c>
      <c r="D8" s="66" t="s">
        <v>1581</v>
      </c>
      <c r="F8" s="142"/>
      <c r="AG8" s="1"/>
      <c r="AH8" s="1"/>
      <c r="AI8" s="1"/>
    </row>
    <row r="9" spans="1:35" ht="15.75" customHeight="1">
      <c r="A9" s="340" t="s">
        <v>805</v>
      </c>
      <c r="B9" s="340"/>
      <c r="C9" s="18" t="s">
        <v>801</v>
      </c>
      <c r="D9" s="145" t="s">
        <v>1579</v>
      </c>
      <c r="F9" s="142"/>
      <c r="AG9" s="1"/>
      <c r="AH9" s="1"/>
      <c r="AI9" s="1"/>
    </row>
    <row r="10" spans="1:35" ht="15" customHeight="1">
      <c r="A10" s="383" t="s">
        <v>809</v>
      </c>
      <c r="B10" s="383"/>
      <c r="C10" s="18" t="s">
        <v>1130</v>
      </c>
      <c r="D10" s="143">
        <f>'Форма ОУ Общие сведения '!E21+'Форма ОУ Общие сведения '!E22+'Форма ОУ Общие сведения '!E23+'Форма ОУ Общие сведения '!E24+'Форма ОУ Общие сведения '!E25</f>
        <v>27</v>
      </c>
      <c r="F10" s="142"/>
    </row>
    <row r="11" spans="1:35" ht="15.75" customHeight="1">
      <c r="A11" s="380" t="s">
        <v>816</v>
      </c>
      <c r="B11" s="380"/>
      <c r="C11" s="18" t="s">
        <v>1130</v>
      </c>
      <c r="D11" s="143">
        <f>'Форма ОУ Общие сведения '!E21</f>
        <v>6</v>
      </c>
      <c r="F11" s="142"/>
    </row>
    <row r="12" spans="1:35" ht="15.75" customHeight="1">
      <c r="A12" s="380" t="s">
        <v>817</v>
      </c>
      <c r="B12" s="380"/>
      <c r="C12" s="18" t="s">
        <v>1130</v>
      </c>
      <c r="D12" s="143">
        <f>'Форма ОУ Общие сведения '!E22</f>
        <v>6</v>
      </c>
      <c r="F12" s="142"/>
    </row>
    <row r="13" spans="1:35" ht="15.75" customHeight="1">
      <c r="A13" s="380" t="s">
        <v>818</v>
      </c>
      <c r="B13" s="380"/>
      <c r="C13" s="18" t="s">
        <v>1130</v>
      </c>
      <c r="D13" s="143">
        <f>'Форма ОУ Общие сведения '!E23</f>
        <v>6</v>
      </c>
      <c r="F13" s="142"/>
    </row>
    <row r="14" spans="1:35" ht="15.75" customHeight="1">
      <c r="A14" s="380" t="s">
        <v>819</v>
      </c>
      <c r="B14" s="380"/>
      <c r="C14" s="18" t="s">
        <v>1130</v>
      </c>
      <c r="D14" s="143">
        <f>'Форма ОУ Общие сведения '!E24</f>
        <v>5</v>
      </c>
    </row>
    <row r="15" spans="1:35" ht="15.75" customHeight="1">
      <c r="A15" s="380" t="s">
        <v>820</v>
      </c>
      <c r="B15" s="380"/>
      <c r="C15" s="18" t="s">
        <v>1130</v>
      </c>
      <c r="D15" s="143">
        <f>'Форма ОУ Общие сведения '!E25</f>
        <v>4</v>
      </c>
    </row>
    <row r="16" spans="1:35" ht="31.5" customHeight="1">
      <c r="A16" s="381" t="s">
        <v>1131</v>
      </c>
      <c r="B16" s="381"/>
      <c r="C16" s="18" t="s">
        <v>890</v>
      </c>
      <c r="D16" s="143">
        <f>D17+D18+D19+D20+D21</f>
        <v>606</v>
      </c>
      <c r="F16" s="38">
        <f>D16-B65</f>
        <v>0</v>
      </c>
    </row>
    <row r="17" spans="1:11" ht="16.5" customHeight="1">
      <c r="A17" s="380" t="s">
        <v>1132</v>
      </c>
      <c r="B17" s="380"/>
      <c r="C17" s="18" t="s">
        <v>890</v>
      </c>
      <c r="D17" s="143">
        <f>'Форма ОУ Общие сведения '!E43</f>
        <v>150</v>
      </c>
    </row>
    <row r="18" spans="1:11" ht="16.5" customHeight="1">
      <c r="A18" s="380" t="s">
        <v>1133</v>
      </c>
      <c r="B18" s="380"/>
      <c r="C18" s="18" t="s">
        <v>890</v>
      </c>
      <c r="D18" s="143">
        <f>'Форма ОУ Общие сведения '!E46</f>
        <v>129</v>
      </c>
    </row>
    <row r="19" spans="1:11" ht="16.5" customHeight="1">
      <c r="A19" s="380" t="s">
        <v>1134</v>
      </c>
      <c r="B19" s="380"/>
      <c r="C19" s="18" t="s">
        <v>890</v>
      </c>
      <c r="D19" s="143">
        <f>'Форма ОУ Общие сведения '!E49</f>
        <v>141</v>
      </c>
    </row>
    <row r="20" spans="1:11" ht="16.5" customHeight="1">
      <c r="A20" s="380" t="s">
        <v>1135</v>
      </c>
      <c r="B20" s="380"/>
      <c r="C20" s="18" t="s">
        <v>890</v>
      </c>
      <c r="D20" s="143">
        <f>'Форма ОУ Общие сведения '!E52</f>
        <v>94</v>
      </c>
    </row>
    <row r="21" spans="1:11" ht="16.5" customHeight="1">
      <c r="A21" s="380" t="s">
        <v>1136</v>
      </c>
      <c r="B21" s="380"/>
      <c r="C21" s="18" t="s">
        <v>890</v>
      </c>
      <c r="D21" s="143">
        <f>'Форма ОУ Общие сведения '!E55</f>
        <v>92</v>
      </c>
    </row>
    <row r="22" spans="1:11" ht="45" customHeight="1">
      <c r="A22" s="382" t="s">
        <v>1137</v>
      </c>
      <c r="B22" s="382"/>
      <c r="C22" s="18" t="s">
        <v>890</v>
      </c>
      <c r="D22" s="146">
        <v>20</v>
      </c>
      <c r="E22" s="147" t="s">
        <v>1138</v>
      </c>
      <c r="K22" s="38">
        <f>D22-D23-D24-D25-D26-D27-D28-D29-D30-D31</f>
        <v>0</v>
      </c>
    </row>
    <row r="23" spans="1:11" ht="30" customHeight="1">
      <c r="A23" s="342" t="s">
        <v>847</v>
      </c>
      <c r="B23" s="342"/>
      <c r="C23" s="18" t="s">
        <v>890</v>
      </c>
      <c r="D23" s="146">
        <v>0</v>
      </c>
      <c r="E23" s="147" t="s">
        <v>1138</v>
      </c>
    </row>
    <row r="24" spans="1:11" ht="26.25" customHeight="1">
      <c r="A24" s="340" t="s">
        <v>848</v>
      </c>
      <c r="B24" s="340"/>
      <c r="C24" s="18" t="s">
        <v>890</v>
      </c>
      <c r="D24" s="145">
        <v>16</v>
      </c>
      <c r="E24" s="147" t="s">
        <v>1138</v>
      </c>
    </row>
    <row r="25" spans="1:11" ht="26.25" customHeight="1">
      <c r="A25" s="340" t="s">
        <v>849</v>
      </c>
      <c r="B25" s="340"/>
      <c r="C25" s="18" t="s">
        <v>890</v>
      </c>
      <c r="D25" s="145">
        <v>1</v>
      </c>
      <c r="E25" s="147" t="s">
        <v>1138</v>
      </c>
    </row>
    <row r="26" spans="1:11" ht="18.75" customHeight="1">
      <c r="A26" s="340" t="s">
        <v>850</v>
      </c>
      <c r="B26" s="340"/>
      <c r="C26" s="18" t="s">
        <v>890</v>
      </c>
      <c r="D26" s="145">
        <v>0</v>
      </c>
      <c r="E26" s="147" t="s">
        <v>1138</v>
      </c>
    </row>
    <row r="27" spans="1:11" ht="39.75" customHeight="1">
      <c r="A27" s="340" t="s">
        <v>851</v>
      </c>
      <c r="B27" s="340"/>
      <c r="C27" s="18" t="s">
        <v>890</v>
      </c>
      <c r="D27" s="145">
        <v>1</v>
      </c>
      <c r="E27" s="147" t="s">
        <v>1138</v>
      </c>
    </row>
    <row r="28" spans="1:11" ht="30" customHeight="1">
      <c r="A28" s="340" t="s">
        <v>852</v>
      </c>
      <c r="B28" s="340"/>
      <c r="C28" s="18" t="s">
        <v>890</v>
      </c>
      <c r="D28" s="145">
        <v>2</v>
      </c>
      <c r="E28" s="147" t="s">
        <v>1138</v>
      </c>
    </row>
    <row r="29" spans="1:11" ht="27.75" customHeight="1">
      <c r="A29" s="340" t="s">
        <v>853</v>
      </c>
      <c r="B29" s="340"/>
      <c r="C29" s="18" t="s">
        <v>890</v>
      </c>
      <c r="D29" s="145">
        <v>0</v>
      </c>
      <c r="E29" s="147" t="s">
        <v>1138</v>
      </c>
    </row>
    <row r="30" spans="1:11" ht="26.25" customHeight="1">
      <c r="A30" s="340" t="s">
        <v>854</v>
      </c>
      <c r="B30" s="340"/>
      <c r="C30" s="18" t="s">
        <v>890</v>
      </c>
      <c r="D30" s="145">
        <v>0</v>
      </c>
      <c r="E30" s="147" t="s">
        <v>1138</v>
      </c>
    </row>
    <row r="31" spans="1:11" ht="16.5" customHeight="1">
      <c r="A31" s="340" t="s">
        <v>855</v>
      </c>
      <c r="B31" s="340"/>
      <c r="C31" s="18" t="s">
        <v>890</v>
      </c>
      <c r="D31" s="145">
        <v>0</v>
      </c>
      <c r="E31" s="147" t="s">
        <v>1138</v>
      </c>
    </row>
    <row r="32" spans="1:11" ht="27" customHeight="1">
      <c r="A32" s="340" t="s">
        <v>1139</v>
      </c>
      <c r="B32" s="340"/>
      <c r="C32" s="18" t="s">
        <v>890</v>
      </c>
      <c r="D32" s="145">
        <v>2</v>
      </c>
      <c r="E32" s="147" t="s">
        <v>1138</v>
      </c>
      <c r="K32" s="38">
        <f>D22-D32-D33-D34-D35-D36-D37-D38-D39-D40</f>
        <v>0</v>
      </c>
    </row>
    <row r="33" spans="1:11" ht="16.5" customHeight="1">
      <c r="A33" s="340" t="s">
        <v>857</v>
      </c>
      <c r="B33" s="340"/>
      <c r="C33" s="18" t="s">
        <v>890</v>
      </c>
      <c r="D33" s="145">
        <v>1</v>
      </c>
      <c r="E33" s="147" t="s">
        <v>1138</v>
      </c>
    </row>
    <row r="34" spans="1:11" ht="16.5" customHeight="1">
      <c r="A34" s="340" t="s">
        <v>858</v>
      </c>
      <c r="B34" s="340"/>
      <c r="C34" s="18" t="s">
        <v>890</v>
      </c>
      <c r="D34" s="145">
        <v>3</v>
      </c>
      <c r="E34" s="147" t="s">
        <v>1138</v>
      </c>
    </row>
    <row r="35" spans="1:11" ht="16.5" customHeight="1">
      <c r="A35" s="340" t="s">
        <v>859</v>
      </c>
      <c r="B35" s="340"/>
      <c r="C35" s="18" t="s">
        <v>890</v>
      </c>
      <c r="D35" s="145">
        <v>7</v>
      </c>
      <c r="E35" s="147" t="s">
        <v>1138</v>
      </c>
    </row>
    <row r="36" spans="1:11" ht="16.5" customHeight="1">
      <c r="A36" s="340" t="s">
        <v>860</v>
      </c>
      <c r="B36" s="340"/>
      <c r="C36" s="18" t="s">
        <v>890</v>
      </c>
      <c r="D36" s="145">
        <v>1</v>
      </c>
      <c r="E36" s="147" t="s">
        <v>1138</v>
      </c>
    </row>
    <row r="37" spans="1:11" ht="16.5" customHeight="1">
      <c r="A37" s="340" t="s">
        <v>861</v>
      </c>
      <c r="B37" s="340"/>
      <c r="C37" s="18" t="s">
        <v>890</v>
      </c>
      <c r="D37" s="145">
        <v>0</v>
      </c>
      <c r="E37" s="147" t="s">
        <v>1138</v>
      </c>
    </row>
    <row r="38" spans="1:11" ht="16.5" customHeight="1">
      <c r="A38" s="340" t="s">
        <v>862</v>
      </c>
      <c r="B38" s="340"/>
      <c r="C38" s="18" t="s">
        <v>890</v>
      </c>
      <c r="D38" s="145">
        <v>2</v>
      </c>
      <c r="E38" s="147" t="s">
        <v>1138</v>
      </c>
    </row>
    <row r="39" spans="1:11" ht="16.5" customHeight="1">
      <c r="A39" s="340" t="s">
        <v>863</v>
      </c>
      <c r="B39" s="340"/>
      <c r="C39" s="18" t="s">
        <v>890</v>
      </c>
      <c r="D39" s="145">
        <v>2</v>
      </c>
      <c r="E39" s="147" t="s">
        <v>1138</v>
      </c>
    </row>
    <row r="40" spans="1:11" ht="16.5" customHeight="1">
      <c r="A40" s="340" t="s">
        <v>864</v>
      </c>
      <c r="B40" s="340"/>
      <c r="C40" s="18" t="s">
        <v>890</v>
      </c>
      <c r="D40" s="145">
        <v>2</v>
      </c>
      <c r="E40" s="147" t="s">
        <v>1138</v>
      </c>
    </row>
    <row r="41" spans="1:11" ht="15.75" customHeight="1">
      <c r="A41" s="340" t="s">
        <v>1140</v>
      </c>
      <c r="B41" s="340"/>
      <c r="C41" s="18" t="s">
        <v>890</v>
      </c>
      <c r="D41" s="145">
        <v>0</v>
      </c>
      <c r="E41" s="147" t="s">
        <v>1138</v>
      </c>
      <c r="K41" s="38">
        <f>D22-D41-D42-D43-D44-D45-D46-D47</f>
        <v>0</v>
      </c>
    </row>
    <row r="42" spans="1:11" ht="16.5" customHeight="1">
      <c r="A42" s="340" t="s">
        <v>1141</v>
      </c>
      <c r="B42" s="340"/>
      <c r="C42" s="18" t="s">
        <v>890</v>
      </c>
      <c r="D42" s="145">
        <v>1</v>
      </c>
      <c r="E42" s="147" t="s">
        <v>1138</v>
      </c>
    </row>
    <row r="43" spans="1:11" ht="16.5" customHeight="1">
      <c r="A43" s="340" t="s">
        <v>1142</v>
      </c>
      <c r="B43" s="340"/>
      <c r="C43" s="18" t="s">
        <v>890</v>
      </c>
      <c r="D43" s="145">
        <v>5</v>
      </c>
      <c r="E43" s="147" t="s">
        <v>1138</v>
      </c>
    </row>
    <row r="44" spans="1:11" ht="16.5" customHeight="1">
      <c r="A44" s="340" t="s">
        <v>867</v>
      </c>
      <c r="B44" s="340"/>
      <c r="C44" s="18" t="s">
        <v>890</v>
      </c>
      <c r="D44" s="145">
        <v>6</v>
      </c>
      <c r="E44" s="147" t="s">
        <v>1138</v>
      </c>
    </row>
    <row r="45" spans="1:11" ht="16.5" customHeight="1">
      <c r="A45" s="340" t="s">
        <v>1143</v>
      </c>
      <c r="B45" s="340"/>
      <c r="C45" s="18" t="s">
        <v>890</v>
      </c>
      <c r="D45" s="145">
        <v>4</v>
      </c>
      <c r="E45" s="147" t="s">
        <v>1138</v>
      </c>
    </row>
    <row r="46" spans="1:11" ht="16.5" customHeight="1">
      <c r="A46" s="340" t="s">
        <v>1144</v>
      </c>
      <c r="B46" s="340"/>
      <c r="C46" s="18" t="s">
        <v>890</v>
      </c>
      <c r="D46" s="145">
        <v>4</v>
      </c>
      <c r="E46" s="147" t="s">
        <v>1138</v>
      </c>
    </row>
    <row r="47" spans="1:11" ht="16.5" customHeight="1">
      <c r="A47" s="340" t="s">
        <v>1145</v>
      </c>
      <c r="B47" s="340"/>
      <c r="C47" s="18" t="s">
        <v>890</v>
      </c>
      <c r="D47" s="145">
        <v>0</v>
      </c>
      <c r="E47" s="147" t="s">
        <v>1138</v>
      </c>
    </row>
    <row r="48" spans="1:11" ht="24.75" customHeight="1">
      <c r="A48" s="340" t="s">
        <v>1146</v>
      </c>
      <c r="B48" s="340"/>
      <c r="C48" s="18" t="s">
        <v>890</v>
      </c>
      <c r="D48" s="145">
        <v>7</v>
      </c>
      <c r="E48" s="147" t="s">
        <v>1138</v>
      </c>
    </row>
    <row r="49" spans="1:60" ht="24.75" customHeight="1">
      <c r="A49" s="340" t="s">
        <v>1147</v>
      </c>
      <c r="B49" s="340"/>
      <c r="C49" s="18" t="s">
        <v>890</v>
      </c>
      <c r="D49" s="145">
        <v>7</v>
      </c>
      <c r="E49" s="147" t="s">
        <v>1138</v>
      </c>
    </row>
    <row r="50" spans="1:60" ht="41.25" customHeight="1">
      <c r="A50" s="335" t="s">
        <v>1148</v>
      </c>
      <c r="B50" s="335"/>
      <c r="C50" s="18" t="s">
        <v>890</v>
      </c>
      <c r="D50" s="145">
        <v>0</v>
      </c>
      <c r="E50" s="147" t="s">
        <v>1138</v>
      </c>
      <c r="K50" s="38">
        <f>D22-D50-D51-D52-D53-D54-D55-D56-D57-D58</f>
        <v>0</v>
      </c>
    </row>
    <row r="51" spans="1:60" ht="16.5" customHeight="1">
      <c r="A51" s="340" t="s">
        <v>874</v>
      </c>
      <c r="B51" s="340"/>
      <c r="C51" s="18" t="s">
        <v>890</v>
      </c>
      <c r="D51" s="145">
        <v>0</v>
      </c>
      <c r="E51" s="147" t="s">
        <v>1138</v>
      </c>
    </row>
    <row r="52" spans="1:60" ht="16.5" customHeight="1">
      <c r="A52" s="340" t="s">
        <v>875</v>
      </c>
      <c r="B52" s="340"/>
      <c r="C52" s="18" t="s">
        <v>890</v>
      </c>
      <c r="D52" s="145">
        <v>0</v>
      </c>
      <c r="E52" s="147" t="s">
        <v>1138</v>
      </c>
    </row>
    <row r="53" spans="1:60" ht="16.5" customHeight="1">
      <c r="A53" s="340" t="s">
        <v>876</v>
      </c>
      <c r="B53" s="340"/>
      <c r="C53" s="18" t="s">
        <v>890</v>
      </c>
      <c r="D53" s="145">
        <v>1</v>
      </c>
      <c r="E53" s="147" t="s">
        <v>1138</v>
      </c>
    </row>
    <row r="54" spans="1:60" ht="16.5" customHeight="1">
      <c r="A54" s="340" t="s">
        <v>877</v>
      </c>
      <c r="B54" s="340"/>
      <c r="C54" s="18" t="s">
        <v>890</v>
      </c>
      <c r="D54" s="145">
        <v>3</v>
      </c>
      <c r="E54" s="147" t="s">
        <v>1138</v>
      </c>
    </row>
    <row r="55" spans="1:60" ht="16.5" customHeight="1">
      <c r="A55" s="340" t="s">
        <v>878</v>
      </c>
      <c r="B55" s="340"/>
      <c r="C55" s="18" t="s">
        <v>890</v>
      </c>
      <c r="D55" s="145">
        <v>9</v>
      </c>
      <c r="E55" s="147" t="s">
        <v>1138</v>
      </c>
    </row>
    <row r="56" spans="1:60" ht="16.5" customHeight="1">
      <c r="A56" s="340" t="s">
        <v>879</v>
      </c>
      <c r="B56" s="340"/>
      <c r="C56" s="18" t="s">
        <v>890</v>
      </c>
      <c r="D56" s="145">
        <v>7</v>
      </c>
      <c r="E56" s="147" t="s">
        <v>1138</v>
      </c>
    </row>
    <row r="57" spans="1:60" ht="16.5" customHeight="1">
      <c r="A57" s="340" t="s">
        <v>880</v>
      </c>
      <c r="B57" s="340"/>
      <c r="C57" s="18" t="s">
        <v>890</v>
      </c>
      <c r="D57" s="145">
        <v>0</v>
      </c>
      <c r="E57" s="147" t="s">
        <v>1138</v>
      </c>
    </row>
    <row r="58" spans="1:60" ht="16.5" customHeight="1">
      <c r="A58" s="379" t="s">
        <v>881</v>
      </c>
      <c r="B58" s="379"/>
      <c r="C58" s="148" t="s">
        <v>890</v>
      </c>
      <c r="D58" s="149">
        <v>0</v>
      </c>
      <c r="E58" s="147" t="s">
        <v>1138</v>
      </c>
    </row>
    <row r="59" spans="1:60" s="76" customFormat="1" ht="19.5" customHeight="1">
      <c r="A59" s="364" t="s">
        <v>1149</v>
      </c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76" t="s">
        <v>1150</v>
      </c>
      <c r="AL59" s="376"/>
      <c r="AM59" s="376"/>
      <c r="AN59" s="376"/>
      <c r="AO59" s="376"/>
      <c r="AP59" s="376"/>
      <c r="AQ59" s="376"/>
      <c r="AR59" s="376"/>
    </row>
    <row r="60" spans="1:60" s="79" customFormat="1" ht="15.75" customHeight="1">
      <c r="A60" s="360" t="s">
        <v>1151</v>
      </c>
      <c r="B60" s="368" t="s">
        <v>1060</v>
      </c>
      <c r="C60" s="368"/>
      <c r="D60" s="368"/>
      <c r="E60" s="368"/>
      <c r="F60" s="368"/>
      <c r="G60" s="368"/>
      <c r="H60" s="368"/>
      <c r="I60" s="368" t="s">
        <v>1152</v>
      </c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0" t="s">
        <v>1153</v>
      </c>
      <c r="V60" s="360"/>
      <c r="W60" s="368" t="s">
        <v>1062</v>
      </c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76"/>
      <c r="AL60" s="376"/>
      <c r="AM60" s="376"/>
      <c r="AN60" s="376"/>
      <c r="AO60" s="376"/>
      <c r="AP60" s="376"/>
      <c r="AQ60" s="376"/>
      <c r="AR60" s="376"/>
      <c r="BD60" s="150"/>
      <c r="BE60" s="150"/>
    </row>
    <row r="61" spans="1:60" s="86" customFormat="1" ht="36" customHeight="1">
      <c r="A61" s="360"/>
      <c r="B61" s="377" t="s">
        <v>1065</v>
      </c>
      <c r="C61" s="360" t="s">
        <v>1066</v>
      </c>
      <c r="D61" s="360" t="s">
        <v>1067</v>
      </c>
      <c r="E61" s="360" t="s">
        <v>1068</v>
      </c>
      <c r="F61" s="360" t="s">
        <v>1069</v>
      </c>
      <c r="G61" s="360"/>
      <c r="H61" s="360"/>
      <c r="I61" s="360" t="s">
        <v>1071</v>
      </c>
      <c r="J61" s="360"/>
      <c r="K61" s="360"/>
      <c r="L61" s="360"/>
      <c r="M61" s="378" t="s">
        <v>1072</v>
      </c>
      <c r="N61" s="378"/>
      <c r="O61" s="360" t="s">
        <v>1154</v>
      </c>
      <c r="P61" s="84"/>
      <c r="Q61" s="360" t="s">
        <v>1155</v>
      </c>
      <c r="R61" s="360"/>
      <c r="S61" s="360"/>
      <c r="T61" s="360"/>
      <c r="U61" s="360"/>
      <c r="V61" s="360"/>
      <c r="W61" s="360" t="s">
        <v>1156</v>
      </c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 t="s">
        <v>1157</v>
      </c>
      <c r="AJ61" s="360"/>
      <c r="AK61" s="354" t="s">
        <v>1158</v>
      </c>
      <c r="AL61" s="354"/>
      <c r="AM61" s="354"/>
      <c r="AN61" s="354"/>
      <c r="AO61" s="354"/>
      <c r="AP61" s="354"/>
      <c r="AQ61" s="354" t="s">
        <v>1159</v>
      </c>
      <c r="AR61" s="354" t="s">
        <v>1160</v>
      </c>
    </row>
    <row r="62" spans="1:60" s="86" customFormat="1" ht="33.75" customHeight="1">
      <c r="A62" s="360"/>
      <c r="B62" s="377"/>
      <c r="C62" s="360"/>
      <c r="D62" s="360"/>
      <c r="E62" s="360"/>
      <c r="F62" s="360" t="s">
        <v>1098</v>
      </c>
      <c r="G62" s="360" t="s">
        <v>1099</v>
      </c>
      <c r="H62" s="360" t="s">
        <v>1100</v>
      </c>
      <c r="I62" s="360" t="s">
        <v>1161</v>
      </c>
      <c r="J62" s="360"/>
      <c r="K62" s="360"/>
      <c r="L62" s="360" t="s">
        <v>1162</v>
      </c>
      <c r="M62" s="360" t="s">
        <v>1103</v>
      </c>
      <c r="N62" s="360" t="s">
        <v>1104</v>
      </c>
      <c r="O62" s="360"/>
      <c r="P62" s="84"/>
      <c r="Q62" s="360"/>
      <c r="R62" s="360"/>
      <c r="S62" s="360"/>
      <c r="T62" s="360"/>
      <c r="U62" s="360"/>
      <c r="V62" s="360"/>
      <c r="W62" s="360" t="s">
        <v>1105</v>
      </c>
      <c r="X62" s="360"/>
      <c r="Y62" s="360" t="s">
        <v>1106</v>
      </c>
      <c r="Z62" s="360"/>
      <c r="AA62" s="360" t="s">
        <v>1107</v>
      </c>
      <c r="AB62" s="360"/>
      <c r="AC62" s="360" t="s">
        <v>1108</v>
      </c>
      <c r="AD62" s="360"/>
      <c r="AE62" s="360" t="s">
        <v>1109</v>
      </c>
      <c r="AF62" s="360"/>
      <c r="AG62" s="360" t="s">
        <v>1110</v>
      </c>
      <c r="AH62" s="360"/>
      <c r="AI62" s="360" t="s">
        <v>1163</v>
      </c>
      <c r="AJ62" s="360" t="s">
        <v>1164</v>
      </c>
      <c r="AK62" s="375" t="s">
        <v>1165</v>
      </c>
      <c r="AL62" s="375"/>
      <c r="AM62" s="375"/>
      <c r="AN62" s="375" t="s">
        <v>1166</v>
      </c>
      <c r="AO62" s="375"/>
      <c r="AP62" s="375"/>
      <c r="AQ62" s="354"/>
      <c r="AR62" s="354"/>
      <c r="BD62" s="152"/>
    </row>
    <row r="63" spans="1:60" s="86" customFormat="1" ht="53.25" customHeight="1">
      <c r="A63" s="360"/>
      <c r="B63" s="377"/>
      <c r="C63" s="360"/>
      <c r="D63" s="360"/>
      <c r="E63" s="360"/>
      <c r="F63" s="360"/>
      <c r="G63" s="360"/>
      <c r="H63" s="360"/>
      <c r="I63" s="84" t="s">
        <v>1114</v>
      </c>
      <c r="J63" s="84" t="s">
        <v>1115</v>
      </c>
      <c r="K63" s="84" t="s">
        <v>1167</v>
      </c>
      <c r="L63" s="360"/>
      <c r="M63" s="360"/>
      <c r="N63" s="360"/>
      <c r="O63" s="360"/>
      <c r="P63" s="84" t="s">
        <v>1117</v>
      </c>
      <c r="Q63" s="360" t="s">
        <v>1118</v>
      </c>
      <c r="R63" s="360"/>
      <c r="S63" s="360" t="s">
        <v>1118</v>
      </c>
      <c r="T63" s="360"/>
      <c r="U63" s="84" t="s">
        <v>1119</v>
      </c>
      <c r="V63" s="84" t="s">
        <v>1120</v>
      </c>
      <c r="W63" s="84" t="s">
        <v>1121</v>
      </c>
      <c r="X63" s="84" t="s">
        <v>1122</v>
      </c>
      <c r="Y63" s="84" t="s">
        <v>1121</v>
      </c>
      <c r="Z63" s="84" t="s">
        <v>1122</v>
      </c>
      <c r="AA63" s="84" t="s">
        <v>1121</v>
      </c>
      <c r="AB63" s="84" t="s">
        <v>1122</v>
      </c>
      <c r="AC63" s="84" t="s">
        <v>1121</v>
      </c>
      <c r="AD63" s="84" t="s">
        <v>1122</v>
      </c>
      <c r="AE63" s="84" t="s">
        <v>1121</v>
      </c>
      <c r="AF63" s="84" t="s">
        <v>1122</v>
      </c>
      <c r="AG63" s="84" t="s">
        <v>1121</v>
      </c>
      <c r="AH63" s="84" t="s">
        <v>1122</v>
      </c>
      <c r="AI63" s="360"/>
      <c r="AJ63" s="360"/>
      <c r="AK63" s="84" t="s">
        <v>1168</v>
      </c>
      <c r="AL63" s="84" t="s">
        <v>1169</v>
      </c>
      <c r="AM63" s="84" t="s">
        <v>1170</v>
      </c>
      <c r="AN63" s="84" t="s">
        <v>1171</v>
      </c>
      <c r="AO63" s="84" t="s">
        <v>1169</v>
      </c>
      <c r="AP63" s="84" t="s">
        <v>1170</v>
      </c>
      <c r="AQ63" s="354"/>
      <c r="AR63" s="354"/>
      <c r="BG63" s="153"/>
      <c r="BH63" s="153"/>
    </row>
    <row r="64" spans="1:60" s="153" customFormat="1" ht="12.75">
      <c r="A64" s="154" t="s">
        <v>786</v>
      </c>
      <c r="B64" s="151" t="s">
        <v>890</v>
      </c>
      <c r="C64" s="84" t="s">
        <v>890</v>
      </c>
      <c r="D64" s="84" t="s">
        <v>890</v>
      </c>
      <c r="E64" s="84" t="s">
        <v>890</v>
      </c>
      <c r="F64" s="84" t="s">
        <v>890</v>
      </c>
      <c r="G64" s="84" t="s">
        <v>890</v>
      </c>
      <c r="H64" s="84" t="s">
        <v>890</v>
      </c>
      <c r="I64" s="96" t="s">
        <v>824</v>
      </c>
      <c r="J64" s="96" t="s">
        <v>824</v>
      </c>
      <c r="K64" s="96" t="s">
        <v>824</v>
      </c>
      <c r="L64" s="96" t="s">
        <v>824</v>
      </c>
      <c r="M64" s="96" t="s">
        <v>824</v>
      </c>
      <c r="N64" s="96" t="s">
        <v>824</v>
      </c>
      <c r="O64" s="96" t="s">
        <v>786</v>
      </c>
      <c r="P64" s="96" t="s">
        <v>786</v>
      </c>
      <c r="Q64" s="96" t="s">
        <v>786</v>
      </c>
      <c r="R64" s="96" t="s">
        <v>824</v>
      </c>
      <c r="S64" s="96" t="s">
        <v>786</v>
      </c>
      <c r="T64" s="96" t="s">
        <v>824</v>
      </c>
      <c r="U64" s="96" t="s">
        <v>1125</v>
      </c>
      <c r="V64" s="96" t="s">
        <v>824</v>
      </c>
      <c r="W64" s="96" t="s">
        <v>824</v>
      </c>
      <c r="X64" s="96" t="s">
        <v>824</v>
      </c>
      <c r="Y64" s="96" t="s">
        <v>824</v>
      </c>
      <c r="Z64" s="96" t="s">
        <v>824</v>
      </c>
      <c r="AA64" s="96" t="s">
        <v>824</v>
      </c>
      <c r="AB64" s="96" t="s">
        <v>824</v>
      </c>
      <c r="AC64" s="96" t="s">
        <v>824</v>
      </c>
      <c r="AD64" s="96" t="s">
        <v>824</v>
      </c>
      <c r="AE64" s="96" t="s">
        <v>824</v>
      </c>
      <c r="AF64" s="96" t="s">
        <v>824</v>
      </c>
      <c r="AG64" s="96" t="s">
        <v>824</v>
      </c>
      <c r="AH64" s="96" t="s">
        <v>824</v>
      </c>
      <c r="AI64" s="96" t="s">
        <v>1130</v>
      </c>
      <c r="AJ64" s="96" t="s">
        <v>824</v>
      </c>
      <c r="AK64" s="96" t="s">
        <v>1130</v>
      </c>
      <c r="AL64" s="96" t="s">
        <v>824</v>
      </c>
      <c r="AM64" s="96" t="s">
        <v>824</v>
      </c>
      <c r="AN64" s="96" t="s">
        <v>1130</v>
      </c>
      <c r="AO64" s="96" t="s">
        <v>824</v>
      </c>
      <c r="AP64" s="96" t="s">
        <v>824</v>
      </c>
      <c r="AQ64" s="96" t="s">
        <v>824</v>
      </c>
      <c r="AR64" s="96" t="s">
        <v>824</v>
      </c>
      <c r="BD64" s="86"/>
      <c r="BE64" s="86"/>
      <c r="BF64" s="86"/>
      <c r="BG64" s="86"/>
      <c r="BH64" s="86"/>
    </row>
    <row r="65" spans="1:60" s="153" customFormat="1" ht="12.75">
      <c r="A65" s="154"/>
      <c r="B65" s="151">
        <f t="shared" ref="B65:N65" si="0">SUM(B66:B125)</f>
        <v>606</v>
      </c>
      <c r="C65" s="151">
        <f t="shared" si="0"/>
        <v>44</v>
      </c>
      <c r="D65" s="151">
        <f t="shared" si="0"/>
        <v>12</v>
      </c>
      <c r="E65" s="151">
        <f t="shared" si="0"/>
        <v>136</v>
      </c>
      <c r="F65" s="151">
        <f t="shared" si="0"/>
        <v>75</v>
      </c>
      <c r="G65" s="151">
        <f t="shared" si="0"/>
        <v>160</v>
      </c>
      <c r="H65" s="151">
        <f t="shared" si="0"/>
        <v>30</v>
      </c>
      <c r="I65" s="151">
        <f t="shared" si="0"/>
        <v>0</v>
      </c>
      <c r="J65" s="151">
        <f t="shared" si="0"/>
        <v>3</v>
      </c>
      <c r="K65" s="151">
        <f t="shared" si="0"/>
        <v>0</v>
      </c>
      <c r="L65" s="151">
        <f t="shared" si="0"/>
        <v>0</v>
      </c>
      <c r="M65" s="151">
        <f t="shared" si="0"/>
        <v>606</v>
      </c>
      <c r="N65" s="151">
        <f t="shared" si="0"/>
        <v>0</v>
      </c>
      <c r="O65" s="96"/>
      <c r="P65" s="96"/>
      <c r="Q65" s="96"/>
      <c r="R65" s="151">
        <f>SUM(R66:R125)</f>
        <v>0</v>
      </c>
      <c r="S65" s="96"/>
      <c r="T65" s="151">
        <f>SUM(T66:T125)</f>
        <v>0</v>
      </c>
      <c r="U65" s="84"/>
      <c r="V65" s="151">
        <f t="shared" ref="V65:AG65" si="1">SUM(V66:V125)</f>
        <v>606</v>
      </c>
      <c r="W65" s="151">
        <f t="shared" si="1"/>
        <v>146</v>
      </c>
      <c r="X65" s="151">
        <f t="shared" si="1"/>
        <v>0</v>
      </c>
      <c r="Y65" s="151">
        <f t="shared" si="1"/>
        <v>48</v>
      </c>
      <c r="Z65" s="151">
        <f t="shared" si="1"/>
        <v>0</v>
      </c>
      <c r="AA65" s="151">
        <f t="shared" si="1"/>
        <v>166</v>
      </c>
      <c r="AB65" s="151">
        <f t="shared" si="1"/>
        <v>0</v>
      </c>
      <c r="AC65" s="151">
        <f t="shared" si="1"/>
        <v>55</v>
      </c>
      <c r="AD65" s="151">
        <f t="shared" si="1"/>
        <v>0</v>
      </c>
      <c r="AE65" s="151">
        <f t="shared" si="1"/>
        <v>0</v>
      </c>
      <c r="AF65" s="151">
        <f t="shared" si="1"/>
        <v>9</v>
      </c>
      <c r="AG65" s="151">
        <f t="shared" si="1"/>
        <v>48</v>
      </c>
      <c r="AH65" s="151">
        <f>SUM(AJ66:AJ125)</f>
        <v>606</v>
      </c>
      <c r="AI65" s="155">
        <f>SUM(AK66:AK125)</f>
        <v>383</v>
      </c>
      <c r="AJ65" s="155">
        <f>SUM(AQ66:AQ125)</f>
        <v>0</v>
      </c>
      <c r="AK65" s="77">
        <f>AVERAGE(AK66:AK125)</f>
        <v>16.652173913043477</v>
      </c>
      <c r="AL65" s="77">
        <f>SUM(AL66:AL125)</f>
        <v>932</v>
      </c>
      <c r="AM65" s="77">
        <f>SUM(AM66:AM125)</f>
        <v>175</v>
      </c>
      <c r="AN65" s="77">
        <f>AVERAGE(AN66:AN125)</f>
        <v>4.9230769230769234</v>
      </c>
      <c r="AO65" s="77">
        <f>SUM(AO66:AO125)</f>
        <v>89</v>
      </c>
      <c r="AP65" s="77">
        <f>SUM(AP66:AP125)</f>
        <v>15</v>
      </c>
      <c r="AQ65" s="84">
        <f>SUM(AQ66:AQ125)</f>
        <v>0</v>
      </c>
      <c r="AR65" s="84">
        <f>SUM(AR66:AR125)</f>
        <v>606</v>
      </c>
      <c r="BD65" s="86"/>
      <c r="BE65" s="86"/>
      <c r="BF65" s="86"/>
      <c r="BG65" s="86"/>
      <c r="BH65" s="86"/>
    </row>
    <row r="66" spans="1:60" s="126" customFormat="1" ht="16.5" customHeight="1">
      <c r="A66" s="156" t="s">
        <v>1012</v>
      </c>
      <c r="B66" s="157">
        <v>28</v>
      </c>
      <c r="C66" s="111"/>
      <c r="D66" s="112">
        <v>1</v>
      </c>
      <c r="E66" s="112">
        <v>7</v>
      </c>
      <c r="F66" s="112">
        <v>5</v>
      </c>
      <c r="G66" s="112">
        <v>11</v>
      </c>
      <c r="H66" s="112">
        <v>0</v>
      </c>
      <c r="I66" s="114"/>
      <c r="J66" s="111"/>
      <c r="K66" s="111"/>
      <c r="L66" s="112"/>
      <c r="M66" s="157">
        <v>28</v>
      </c>
      <c r="N66" s="91" t="str">
        <f t="shared" ref="N66:N97" si="2">IF((B66-M66)=0,"",(B66-M66))</f>
        <v/>
      </c>
      <c r="O66" s="158" t="s">
        <v>984</v>
      </c>
      <c r="P66" s="113"/>
      <c r="Q66" s="158"/>
      <c r="R66" s="159"/>
      <c r="S66" s="158"/>
      <c r="T66" s="159"/>
      <c r="U66" s="158">
        <v>1</v>
      </c>
      <c r="V66" s="157">
        <v>28</v>
      </c>
      <c r="W66" s="160">
        <v>9</v>
      </c>
      <c r="X66" s="160"/>
      <c r="Y66" s="160">
        <v>28</v>
      </c>
      <c r="Z66" s="160"/>
      <c r="AA66" s="160"/>
      <c r="AB66" s="160"/>
      <c r="AC66" s="160"/>
      <c r="AD66" s="160"/>
      <c r="AE66" s="160"/>
      <c r="AF66" s="160"/>
      <c r="AG66" s="160"/>
      <c r="AH66" s="160"/>
      <c r="AI66" s="157"/>
      <c r="AJ66" s="157">
        <v>28</v>
      </c>
      <c r="AK66" s="161">
        <v>14</v>
      </c>
      <c r="AL66" s="161">
        <v>30</v>
      </c>
      <c r="AM66" s="162">
        <v>2</v>
      </c>
      <c r="AN66" s="161"/>
      <c r="AO66" s="161"/>
      <c r="AP66" s="161"/>
      <c r="AQ66" s="157"/>
      <c r="AR66" s="157">
        <v>28</v>
      </c>
      <c r="BD66" s="163"/>
    </row>
    <row r="67" spans="1:60" s="126" customFormat="1" ht="12.75" customHeight="1">
      <c r="A67" s="156" t="s">
        <v>1012</v>
      </c>
      <c r="B67" s="164">
        <v>29</v>
      </c>
      <c r="C67" s="111"/>
      <c r="D67" s="112"/>
      <c r="E67" s="112">
        <v>9</v>
      </c>
      <c r="F67" s="112">
        <v>0</v>
      </c>
      <c r="G67" s="112">
        <v>4</v>
      </c>
      <c r="H67" s="112">
        <v>0</v>
      </c>
      <c r="I67" s="111"/>
      <c r="J67" s="111"/>
      <c r="K67" s="111"/>
      <c r="L67" s="112"/>
      <c r="M67" s="164">
        <v>29</v>
      </c>
      <c r="N67" s="91" t="str">
        <f t="shared" si="2"/>
        <v/>
      </c>
      <c r="O67" s="158" t="s">
        <v>984</v>
      </c>
      <c r="P67" s="113"/>
      <c r="Q67" s="158"/>
      <c r="R67" s="165"/>
      <c r="S67" s="158"/>
      <c r="T67" s="165"/>
      <c r="U67" s="158">
        <v>1</v>
      </c>
      <c r="V67" s="164">
        <v>29</v>
      </c>
      <c r="W67" s="166"/>
      <c r="X67" s="166"/>
      <c r="Y67" s="166">
        <v>10</v>
      </c>
      <c r="Z67" s="166"/>
      <c r="AA67" s="166">
        <v>9</v>
      </c>
      <c r="AB67" s="166"/>
      <c r="AC67" s="166"/>
      <c r="AD67" s="166"/>
      <c r="AE67" s="166"/>
      <c r="AF67" s="166"/>
      <c r="AG67" s="166"/>
      <c r="AH67" s="166"/>
      <c r="AI67" s="164"/>
      <c r="AJ67" s="164">
        <v>29</v>
      </c>
      <c r="AK67" s="161">
        <v>14</v>
      </c>
      <c r="AL67" s="161">
        <v>38</v>
      </c>
      <c r="AM67" s="161">
        <v>5</v>
      </c>
      <c r="AN67" s="161"/>
      <c r="AO67" s="161"/>
      <c r="AP67" s="161"/>
      <c r="AQ67" s="164"/>
      <c r="AR67" s="164">
        <v>29</v>
      </c>
      <c r="BD67" s="163"/>
    </row>
    <row r="68" spans="1:60" s="126" customFormat="1" ht="12.75" customHeight="1">
      <c r="A68" s="156" t="s">
        <v>1012</v>
      </c>
      <c r="B68" s="164">
        <v>28</v>
      </c>
      <c r="C68" s="112"/>
      <c r="D68" s="112">
        <v>1</v>
      </c>
      <c r="E68" s="112">
        <v>0</v>
      </c>
      <c r="F68" s="112">
        <v>5</v>
      </c>
      <c r="G68" s="112">
        <v>5</v>
      </c>
      <c r="H68" s="112">
        <v>1</v>
      </c>
      <c r="I68" s="111"/>
      <c r="J68" s="111">
        <v>1</v>
      </c>
      <c r="K68" s="111"/>
      <c r="L68" s="112"/>
      <c r="M68" s="164">
        <v>28</v>
      </c>
      <c r="N68" s="91" t="str">
        <f t="shared" si="2"/>
        <v/>
      </c>
      <c r="O68" s="158" t="s">
        <v>984</v>
      </c>
      <c r="P68" s="113"/>
      <c r="Q68" s="158"/>
      <c r="R68" s="165"/>
      <c r="S68" s="158"/>
      <c r="T68" s="165"/>
      <c r="U68" s="158">
        <v>1</v>
      </c>
      <c r="V68" s="164">
        <v>28</v>
      </c>
      <c r="W68" s="166">
        <v>9</v>
      </c>
      <c r="X68" s="166"/>
      <c r="Y68" s="166"/>
      <c r="Z68" s="166"/>
      <c r="AA68" s="166">
        <v>28</v>
      </c>
      <c r="AB68" s="166"/>
      <c r="AC68" s="166"/>
      <c r="AD68" s="166"/>
      <c r="AE68" s="166"/>
      <c r="AF68" s="166"/>
      <c r="AG68" s="166"/>
      <c r="AH68" s="166"/>
      <c r="AI68" s="164"/>
      <c r="AJ68" s="164">
        <v>28</v>
      </c>
      <c r="AK68" s="161">
        <v>14</v>
      </c>
      <c r="AL68" s="161">
        <v>52</v>
      </c>
      <c r="AM68" s="161">
        <v>4</v>
      </c>
      <c r="AN68" s="161"/>
      <c r="AO68" s="161"/>
      <c r="AP68" s="161"/>
      <c r="AQ68" s="164"/>
      <c r="AR68" s="164">
        <v>28</v>
      </c>
      <c r="BD68" s="163"/>
    </row>
    <row r="69" spans="1:60" s="126" customFormat="1" ht="12.75" customHeight="1">
      <c r="A69" s="156" t="s">
        <v>1012</v>
      </c>
      <c r="B69" s="164">
        <v>27</v>
      </c>
      <c r="C69" s="111"/>
      <c r="D69" s="112"/>
      <c r="E69" s="112">
        <v>6</v>
      </c>
      <c r="F69" s="112">
        <v>7</v>
      </c>
      <c r="G69" s="112">
        <v>6</v>
      </c>
      <c r="H69" s="112">
        <v>0</v>
      </c>
      <c r="I69" s="111"/>
      <c r="J69" s="111"/>
      <c r="K69" s="111"/>
      <c r="L69" s="112"/>
      <c r="M69" s="164">
        <v>27</v>
      </c>
      <c r="N69" s="91" t="str">
        <f t="shared" si="2"/>
        <v/>
      </c>
      <c r="O69" s="158" t="s">
        <v>984</v>
      </c>
      <c r="P69" s="113"/>
      <c r="Q69" s="158"/>
      <c r="R69" s="165"/>
      <c r="S69" s="158"/>
      <c r="T69" s="165"/>
      <c r="U69" s="158">
        <v>1</v>
      </c>
      <c r="V69" s="164">
        <v>27</v>
      </c>
      <c r="W69" s="166"/>
      <c r="X69" s="166"/>
      <c r="Y69" s="166"/>
      <c r="Z69" s="166"/>
      <c r="AA69" s="166">
        <v>9</v>
      </c>
      <c r="AB69" s="166"/>
      <c r="AC69" s="166"/>
      <c r="AD69" s="166"/>
      <c r="AE69" s="166"/>
      <c r="AF69" s="166"/>
      <c r="AG69" s="166"/>
      <c r="AH69" s="166"/>
      <c r="AI69" s="164"/>
      <c r="AJ69" s="164">
        <v>27</v>
      </c>
      <c r="AK69" s="161">
        <v>14</v>
      </c>
      <c r="AL69" s="161">
        <v>36</v>
      </c>
      <c r="AM69" s="161">
        <v>5</v>
      </c>
      <c r="AN69" s="161"/>
      <c r="AO69" s="161"/>
      <c r="AP69" s="161"/>
      <c r="AQ69" s="164"/>
      <c r="AR69" s="164">
        <v>27</v>
      </c>
      <c r="BD69" s="163"/>
    </row>
    <row r="70" spans="1:60" s="126" customFormat="1" ht="15" customHeight="1">
      <c r="A70" s="156" t="s">
        <v>1012</v>
      </c>
      <c r="B70" s="164">
        <v>28</v>
      </c>
      <c r="C70" s="111"/>
      <c r="D70" s="112"/>
      <c r="E70" s="112">
        <v>10</v>
      </c>
      <c r="F70" s="112">
        <v>6</v>
      </c>
      <c r="G70" s="112">
        <v>7</v>
      </c>
      <c r="H70" s="112">
        <v>4</v>
      </c>
      <c r="I70" s="168"/>
      <c r="J70" s="168"/>
      <c r="K70" s="168"/>
      <c r="L70" s="168"/>
      <c r="M70" s="164">
        <v>28</v>
      </c>
      <c r="N70" s="91" t="str">
        <f t="shared" si="2"/>
        <v/>
      </c>
      <c r="O70" s="158" t="s">
        <v>984</v>
      </c>
      <c r="P70" s="113"/>
      <c r="Q70" s="158"/>
      <c r="R70" s="165"/>
      <c r="S70" s="158"/>
      <c r="T70" s="165"/>
      <c r="U70" s="158">
        <v>1</v>
      </c>
      <c r="V70" s="164">
        <v>28</v>
      </c>
      <c r="W70" s="166">
        <v>9</v>
      </c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4"/>
      <c r="AJ70" s="164">
        <v>28</v>
      </c>
      <c r="AK70" s="161">
        <v>14</v>
      </c>
      <c r="AL70" s="161">
        <v>20</v>
      </c>
      <c r="AM70" s="161">
        <v>2</v>
      </c>
      <c r="AN70" s="161"/>
      <c r="AO70" s="161"/>
      <c r="AP70" s="161"/>
      <c r="AQ70" s="164"/>
      <c r="AR70" s="164">
        <v>28</v>
      </c>
      <c r="BD70" s="163"/>
    </row>
    <row r="71" spans="1:60" s="126" customFormat="1" ht="14.25" customHeight="1">
      <c r="A71" s="156" t="s">
        <v>1012</v>
      </c>
      <c r="B71" s="157">
        <v>10</v>
      </c>
      <c r="C71" s="111">
        <v>10</v>
      </c>
      <c r="D71" s="112">
        <v>1</v>
      </c>
      <c r="E71" s="112">
        <v>8</v>
      </c>
      <c r="F71" s="112">
        <f>-G717</f>
        <v>0</v>
      </c>
      <c r="G71" s="112">
        <v>7</v>
      </c>
      <c r="H71" s="112">
        <v>0</v>
      </c>
      <c r="I71" s="114"/>
      <c r="J71" s="111"/>
      <c r="K71" s="111"/>
      <c r="L71" s="112"/>
      <c r="M71" s="157">
        <v>10</v>
      </c>
      <c r="N71" s="91" t="str">
        <f t="shared" si="2"/>
        <v/>
      </c>
      <c r="O71" s="158" t="s">
        <v>984</v>
      </c>
      <c r="P71" s="113"/>
      <c r="Q71" s="158"/>
      <c r="R71" s="159"/>
      <c r="S71" s="158"/>
      <c r="T71" s="159"/>
      <c r="U71" s="158">
        <v>1</v>
      </c>
      <c r="V71" s="157">
        <v>10</v>
      </c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>
        <v>9</v>
      </c>
      <c r="AH71" s="160"/>
      <c r="AI71" s="157"/>
      <c r="AJ71" s="157">
        <v>10</v>
      </c>
      <c r="AK71" s="161"/>
      <c r="AL71" s="161"/>
      <c r="AM71" s="162"/>
      <c r="AN71" s="161"/>
      <c r="AO71" s="161"/>
      <c r="AP71" s="162"/>
      <c r="AQ71" s="157"/>
      <c r="AR71" s="157">
        <v>10</v>
      </c>
      <c r="BD71" s="163"/>
    </row>
    <row r="72" spans="1:60" s="126" customFormat="1" ht="15" customHeight="1">
      <c r="A72" s="156" t="s">
        <v>1013</v>
      </c>
      <c r="B72" s="157">
        <v>21</v>
      </c>
      <c r="C72" s="111"/>
      <c r="D72" s="112"/>
      <c r="E72" s="112">
        <v>3</v>
      </c>
      <c r="F72" s="112">
        <v>4</v>
      </c>
      <c r="G72" s="112">
        <v>2</v>
      </c>
      <c r="H72" s="112">
        <v>0</v>
      </c>
      <c r="I72" s="114"/>
      <c r="J72" s="111"/>
      <c r="K72" s="111"/>
      <c r="L72" s="112"/>
      <c r="M72" s="157">
        <v>21</v>
      </c>
      <c r="N72" s="91" t="str">
        <f t="shared" si="2"/>
        <v/>
      </c>
      <c r="O72" s="158" t="s">
        <v>988</v>
      </c>
      <c r="P72" s="113"/>
      <c r="Q72" s="158"/>
      <c r="R72" s="165"/>
      <c r="S72" s="158"/>
      <c r="T72" s="165"/>
      <c r="U72" s="158">
        <v>1</v>
      </c>
      <c r="V72" s="157">
        <v>21</v>
      </c>
      <c r="W72" s="166">
        <v>9</v>
      </c>
      <c r="X72" s="166"/>
      <c r="Y72" s="166"/>
      <c r="Z72" s="166"/>
      <c r="AA72" s="166"/>
      <c r="AB72" s="166"/>
      <c r="AC72" s="166">
        <v>12</v>
      </c>
      <c r="AD72" s="166"/>
      <c r="AE72" s="166"/>
      <c r="AF72" s="166"/>
      <c r="AG72" s="167"/>
      <c r="AH72" s="167"/>
      <c r="AI72" s="157"/>
      <c r="AJ72" s="157">
        <v>21</v>
      </c>
      <c r="AK72" s="161">
        <v>15</v>
      </c>
      <c r="AL72" s="161">
        <v>42</v>
      </c>
      <c r="AM72" s="161">
        <v>6</v>
      </c>
      <c r="AN72" s="161"/>
      <c r="AO72" s="161"/>
      <c r="AP72" s="161"/>
      <c r="AQ72" s="161"/>
      <c r="AR72" s="157">
        <v>21</v>
      </c>
    </row>
    <row r="73" spans="1:60" s="126" customFormat="1" ht="15" customHeight="1">
      <c r="A73" s="156" t="s">
        <v>1013</v>
      </c>
      <c r="B73" s="164">
        <v>26</v>
      </c>
      <c r="C73" s="111"/>
      <c r="D73" s="112"/>
      <c r="E73" s="112">
        <v>3</v>
      </c>
      <c r="F73" s="112">
        <v>2</v>
      </c>
      <c r="G73" s="112">
        <v>5</v>
      </c>
      <c r="H73" s="112">
        <v>4</v>
      </c>
      <c r="I73" s="111"/>
      <c r="J73" s="111"/>
      <c r="K73" s="111"/>
      <c r="L73" s="112"/>
      <c r="M73" s="164">
        <v>26</v>
      </c>
      <c r="N73" s="91" t="str">
        <f t="shared" si="2"/>
        <v/>
      </c>
      <c r="O73" s="158" t="s">
        <v>988</v>
      </c>
      <c r="P73" s="113"/>
      <c r="Q73" s="158"/>
      <c r="R73" s="165"/>
      <c r="S73" s="158"/>
      <c r="T73" s="165"/>
      <c r="U73" s="158">
        <v>1</v>
      </c>
      <c r="V73" s="164">
        <v>26</v>
      </c>
      <c r="W73" s="166">
        <v>9</v>
      </c>
      <c r="X73" s="166"/>
      <c r="Y73" s="166"/>
      <c r="Z73" s="166"/>
      <c r="AA73" s="166"/>
      <c r="AB73" s="166"/>
      <c r="AC73" s="166">
        <v>17</v>
      </c>
      <c r="AD73" s="166"/>
      <c r="AE73" s="166"/>
      <c r="AF73" s="166"/>
      <c r="AG73" s="167"/>
      <c r="AH73" s="167"/>
      <c r="AI73" s="164"/>
      <c r="AJ73" s="164">
        <v>26</v>
      </c>
      <c r="AK73" s="161">
        <v>15</v>
      </c>
      <c r="AL73" s="161">
        <v>32</v>
      </c>
      <c r="AM73" s="161">
        <v>10</v>
      </c>
      <c r="AN73" s="161"/>
      <c r="AO73" s="161"/>
      <c r="AP73" s="161"/>
      <c r="AQ73" s="161"/>
      <c r="AR73" s="164">
        <v>26</v>
      </c>
    </row>
    <row r="74" spans="1:60" s="126" customFormat="1" ht="15" customHeight="1">
      <c r="A74" s="156" t="s">
        <v>1013</v>
      </c>
      <c r="B74" s="164">
        <v>23</v>
      </c>
      <c r="C74" s="112"/>
      <c r="D74" s="112"/>
      <c r="E74" s="112">
        <v>6</v>
      </c>
      <c r="F74" s="112">
        <v>2</v>
      </c>
      <c r="G74" s="112">
        <v>5</v>
      </c>
      <c r="H74" s="112">
        <v>0</v>
      </c>
      <c r="I74" s="111"/>
      <c r="J74" s="111"/>
      <c r="K74" s="111"/>
      <c r="L74" s="112"/>
      <c r="M74" s="164">
        <v>23</v>
      </c>
      <c r="N74" s="91" t="str">
        <f t="shared" si="2"/>
        <v/>
      </c>
      <c r="O74" s="158" t="s">
        <v>988</v>
      </c>
      <c r="P74" s="113"/>
      <c r="Q74" s="158"/>
      <c r="R74" s="165"/>
      <c r="S74" s="158"/>
      <c r="T74" s="165"/>
      <c r="U74" s="158">
        <v>1</v>
      </c>
      <c r="V74" s="164">
        <v>23</v>
      </c>
      <c r="W74" s="166">
        <v>19</v>
      </c>
      <c r="X74" s="166"/>
      <c r="Y74" s="166"/>
      <c r="Z74" s="166"/>
      <c r="AA74" s="166"/>
      <c r="AB74" s="166"/>
      <c r="AC74" s="166"/>
      <c r="AD74" s="166"/>
      <c r="AE74" s="166"/>
      <c r="AF74" s="166"/>
      <c r="AG74" s="167"/>
      <c r="AH74" s="167"/>
      <c r="AI74" s="164"/>
      <c r="AJ74" s="164">
        <v>23</v>
      </c>
      <c r="AK74" s="161">
        <v>15</v>
      </c>
      <c r="AL74" s="161">
        <v>36</v>
      </c>
      <c r="AM74" s="161">
        <v>5</v>
      </c>
      <c r="AN74" s="161"/>
      <c r="AO74" s="161"/>
      <c r="AP74" s="161"/>
      <c r="AQ74" s="161"/>
      <c r="AR74" s="164">
        <v>23</v>
      </c>
    </row>
    <row r="75" spans="1:60" s="126" customFormat="1" ht="15" customHeight="1">
      <c r="A75" s="156" t="s">
        <v>1013</v>
      </c>
      <c r="B75" s="164">
        <v>22</v>
      </c>
      <c r="C75" s="111"/>
      <c r="D75" s="112"/>
      <c r="E75" s="112">
        <v>1</v>
      </c>
      <c r="F75" s="112">
        <v>6</v>
      </c>
      <c r="G75" s="112">
        <v>7</v>
      </c>
      <c r="H75" s="112">
        <v>0</v>
      </c>
      <c r="I75" s="111"/>
      <c r="J75" s="111"/>
      <c r="K75" s="111"/>
      <c r="L75" s="112"/>
      <c r="M75" s="164">
        <v>22</v>
      </c>
      <c r="N75" s="91" t="str">
        <f t="shared" si="2"/>
        <v/>
      </c>
      <c r="O75" s="158" t="s">
        <v>988</v>
      </c>
      <c r="P75" s="113"/>
      <c r="Q75" s="158"/>
      <c r="R75" s="165"/>
      <c r="S75" s="158"/>
      <c r="T75" s="165"/>
      <c r="U75" s="158">
        <v>1</v>
      </c>
      <c r="V75" s="164">
        <v>22</v>
      </c>
      <c r="W75" s="166">
        <v>9</v>
      </c>
      <c r="X75" s="166"/>
      <c r="Y75" s="166"/>
      <c r="Z75" s="166"/>
      <c r="AA75" s="166">
        <v>10</v>
      </c>
      <c r="AB75" s="166"/>
      <c r="AC75" s="166"/>
      <c r="AD75" s="166"/>
      <c r="AE75" s="166"/>
      <c r="AF75" s="166"/>
      <c r="AG75" s="167"/>
      <c r="AH75" s="167"/>
      <c r="AI75" s="164"/>
      <c r="AJ75" s="164">
        <v>22</v>
      </c>
      <c r="AK75" s="161">
        <v>15</v>
      </c>
      <c r="AL75" s="161">
        <v>45</v>
      </c>
      <c r="AM75" s="161">
        <v>11</v>
      </c>
      <c r="AN75" s="161"/>
      <c r="AO75" s="161"/>
      <c r="AP75" s="161"/>
      <c r="AQ75" s="161"/>
      <c r="AR75" s="164">
        <v>22</v>
      </c>
    </row>
    <row r="76" spans="1:60" s="126" customFormat="1" ht="12.75" customHeight="1">
      <c r="A76" s="156" t="s">
        <v>1013</v>
      </c>
      <c r="B76" s="164">
        <v>24</v>
      </c>
      <c r="C76" s="111"/>
      <c r="D76" s="112"/>
      <c r="E76" s="112">
        <v>7</v>
      </c>
      <c r="F76" s="112">
        <v>7</v>
      </c>
      <c r="G76" s="112">
        <v>10</v>
      </c>
      <c r="H76" s="112">
        <v>0</v>
      </c>
      <c r="I76" s="168"/>
      <c r="J76" s="168"/>
      <c r="K76" s="168"/>
      <c r="L76" s="168"/>
      <c r="M76" s="164">
        <v>24</v>
      </c>
      <c r="N76" s="91" t="str">
        <f t="shared" si="2"/>
        <v/>
      </c>
      <c r="O76" s="158" t="s">
        <v>988</v>
      </c>
      <c r="P76" s="113"/>
      <c r="Q76" s="158"/>
      <c r="R76" s="165"/>
      <c r="S76" s="158"/>
      <c r="T76" s="165"/>
      <c r="U76" s="158">
        <v>1</v>
      </c>
      <c r="V76" s="164">
        <v>24</v>
      </c>
      <c r="W76" s="166"/>
      <c r="X76" s="166"/>
      <c r="Y76" s="166"/>
      <c r="Z76" s="166"/>
      <c r="AA76" s="166">
        <v>10</v>
      </c>
      <c r="AB76" s="166"/>
      <c r="AC76" s="166"/>
      <c r="AD76" s="166"/>
      <c r="AE76" s="166"/>
      <c r="AF76" s="166"/>
      <c r="AG76" s="167"/>
      <c r="AH76" s="167"/>
      <c r="AI76" s="164"/>
      <c r="AJ76" s="164">
        <v>24</v>
      </c>
      <c r="AK76" s="161">
        <v>15</v>
      </c>
      <c r="AL76" s="161">
        <v>22</v>
      </c>
      <c r="AM76" s="161">
        <v>4</v>
      </c>
      <c r="AN76" s="161"/>
      <c r="AO76" s="161"/>
      <c r="AP76" s="161"/>
      <c r="AQ76" s="161"/>
      <c r="AR76" s="164">
        <v>24</v>
      </c>
    </row>
    <row r="77" spans="1:60" s="126" customFormat="1" ht="13.5" customHeight="1">
      <c r="A77" s="156" t="s">
        <v>1013</v>
      </c>
      <c r="B77" s="157">
        <v>13</v>
      </c>
      <c r="C77" s="111">
        <v>15</v>
      </c>
      <c r="D77" s="112">
        <v>1</v>
      </c>
      <c r="E77" s="112">
        <v>10</v>
      </c>
      <c r="F77" s="112">
        <v>1</v>
      </c>
      <c r="G77" s="112">
        <v>5</v>
      </c>
      <c r="H77" s="112">
        <v>2</v>
      </c>
      <c r="I77" s="114"/>
      <c r="J77" s="111"/>
      <c r="K77" s="111"/>
      <c r="L77" s="112"/>
      <c r="M77" s="157">
        <v>13</v>
      </c>
      <c r="N77" s="91" t="str">
        <f t="shared" si="2"/>
        <v/>
      </c>
      <c r="O77" s="158" t="s">
        <v>984</v>
      </c>
      <c r="P77" s="113"/>
      <c r="Q77" s="158"/>
      <c r="R77" s="165"/>
      <c r="S77" s="158"/>
      <c r="T77" s="165"/>
      <c r="U77" s="158">
        <v>1</v>
      </c>
      <c r="V77" s="157">
        <v>13</v>
      </c>
      <c r="W77" s="166"/>
      <c r="X77" s="166"/>
      <c r="Y77" s="166"/>
      <c r="Z77" s="166"/>
      <c r="AA77" s="166">
        <v>9</v>
      </c>
      <c r="AB77" s="166"/>
      <c r="AC77" s="166"/>
      <c r="AD77" s="166"/>
      <c r="AE77" s="166"/>
      <c r="AF77" s="166"/>
      <c r="AG77" s="167"/>
      <c r="AH77" s="167"/>
      <c r="AI77" s="157"/>
      <c r="AJ77" s="157">
        <v>13</v>
      </c>
      <c r="AK77" s="161"/>
      <c r="AL77" s="161"/>
      <c r="AM77" s="161"/>
      <c r="AN77" s="161"/>
      <c r="AO77" s="161"/>
      <c r="AP77" s="161"/>
      <c r="AQ77" s="161"/>
      <c r="AR77" s="157">
        <v>13</v>
      </c>
    </row>
    <row r="78" spans="1:60" s="126" customFormat="1" ht="15" customHeight="1">
      <c r="A78" s="156" t="s">
        <v>1015</v>
      </c>
      <c r="B78" s="164">
        <v>27</v>
      </c>
      <c r="C78" s="111"/>
      <c r="D78" s="112"/>
      <c r="E78" s="112">
        <v>6</v>
      </c>
      <c r="F78" s="112">
        <v>1</v>
      </c>
      <c r="G78" s="112">
        <v>4</v>
      </c>
      <c r="H78" s="112">
        <v>0</v>
      </c>
      <c r="I78" s="111"/>
      <c r="J78" s="111"/>
      <c r="K78" s="111"/>
      <c r="L78" s="112"/>
      <c r="M78" s="164">
        <v>27</v>
      </c>
      <c r="N78" s="91" t="str">
        <f t="shared" si="2"/>
        <v/>
      </c>
      <c r="O78" s="158" t="s">
        <v>988</v>
      </c>
      <c r="P78" s="113"/>
      <c r="Q78" s="158"/>
      <c r="R78" s="165"/>
      <c r="S78" s="158"/>
      <c r="T78" s="165"/>
      <c r="U78" s="158">
        <v>1</v>
      </c>
      <c r="V78" s="164">
        <v>27</v>
      </c>
      <c r="W78" s="166">
        <v>18</v>
      </c>
      <c r="X78" s="166"/>
      <c r="Y78" s="166"/>
      <c r="Z78" s="166"/>
      <c r="AA78" s="166"/>
      <c r="AB78" s="166"/>
      <c r="AC78" s="166">
        <v>9</v>
      </c>
      <c r="AD78" s="166"/>
      <c r="AE78" s="166"/>
      <c r="AF78" s="166"/>
      <c r="AG78" s="167"/>
      <c r="AH78" s="167"/>
      <c r="AI78" s="164"/>
      <c r="AJ78" s="164">
        <v>27</v>
      </c>
      <c r="AK78" s="161">
        <v>18</v>
      </c>
      <c r="AL78" s="161">
        <v>54</v>
      </c>
      <c r="AM78" s="161">
        <v>25</v>
      </c>
      <c r="AN78" s="161">
        <v>10</v>
      </c>
      <c r="AO78" s="161">
        <v>19</v>
      </c>
      <c r="AP78" s="161">
        <v>4</v>
      </c>
      <c r="AQ78" s="161"/>
      <c r="AR78" s="164">
        <v>27</v>
      </c>
    </row>
    <row r="79" spans="1:60" s="126" customFormat="1" ht="15" customHeight="1">
      <c r="A79" s="156" t="s">
        <v>1015</v>
      </c>
      <c r="B79" s="164">
        <v>26</v>
      </c>
      <c r="C79" s="112"/>
      <c r="D79" s="112"/>
      <c r="E79" s="112">
        <v>4</v>
      </c>
      <c r="F79" s="112">
        <v>4</v>
      </c>
      <c r="G79" s="112">
        <v>7</v>
      </c>
      <c r="H79" s="112">
        <v>4</v>
      </c>
      <c r="I79" s="111"/>
      <c r="J79" s="111"/>
      <c r="K79" s="111"/>
      <c r="L79" s="112"/>
      <c r="M79" s="164">
        <v>26</v>
      </c>
      <c r="N79" s="91" t="str">
        <f t="shared" si="2"/>
        <v/>
      </c>
      <c r="O79" s="158" t="s">
        <v>988</v>
      </c>
      <c r="P79" s="113"/>
      <c r="Q79" s="158"/>
      <c r="R79" s="165"/>
      <c r="S79" s="158"/>
      <c r="T79" s="165"/>
      <c r="U79" s="158">
        <v>1</v>
      </c>
      <c r="V79" s="164">
        <v>26</v>
      </c>
      <c r="W79" s="166"/>
      <c r="X79" s="166"/>
      <c r="Y79" s="166"/>
      <c r="Z79" s="166"/>
      <c r="AA79" s="166">
        <v>9</v>
      </c>
      <c r="AB79" s="166"/>
      <c r="AC79" s="166">
        <v>17</v>
      </c>
      <c r="AD79" s="166"/>
      <c r="AE79" s="166"/>
      <c r="AF79" s="166"/>
      <c r="AG79" s="167"/>
      <c r="AH79" s="167"/>
      <c r="AI79" s="164"/>
      <c r="AJ79" s="164">
        <v>26</v>
      </c>
      <c r="AK79" s="161">
        <v>18</v>
      </c>
      <c r="AL79" s="161">
        <v>43</v>
      </c>
      <c r="AM79" s="161">
        <v>3</v>
      </c>
      <c r="AN79" s="161">
        <v>2</v>
      </c>
      <c r="AO79" s="161">
        <v>2</v>
      </c>
      <c r="AP79" s="161">
        <v>2</v>
      </c>
      <c r="AQ79" s="161"/>
      <c r="AR79" s="164">
        <v>26</v>
      </c>
    </row>
    <row r="80" spans="1:60" s="126" customFormat="1" ht="15" customHeight="1">
      <c r="A80" s="156" t="s">
        <v>1015</v>
      </c>
      <c r="B80" s="164">
        <v>26</v>
      </c>
      <c r="C80" s="111"/>
      <c r="D80" s="112"/>
      <c r="E80" s="112">
        <v>3</v>
      </c>
      <c r="F80" s="112">
        <v>3</v>
      </c>
      <c r="G80" s="112">
        <v>5</v>
      </c>
      <c r="H80" s="112">
        <v>0</v>
      </c>
      <c r="I80" s="111"/>
      <c r="J80" s="111"/>
      <c r="K80" s="111"/>
      <c r="L80" s="112"/>
      <c r="M80" s="164">
        <v>26</v>
      </c>
      <c r="N80" s="91" t="str">
        <f t="shared" si="2"/>
        <v/>
      </c>
      <c r="O80" s="158" t="s">
        <v>988</v>
      </c>
      <c r="P80" s="113"/>
      <c r="Q80" s="158"/>
      <c r="R80" s="165"/>
      <c r="S80" s="158"/>
      <c r="T80" s="165"/>
      <c r="U80" s="158">
        <v>1</v>
      </c>
      <c r="V80" s="164">
        <v>26</v>
      </c>
      <c r="W80" s="166">
        <v>9</v>
      </c>
      <c r="X80" s="166"/>
      <c r="Y80" s="166"/>
      <c r="Z80" s="166"/>
      <c r="AA80" s="166"/>
      <c r="AB80" s="166"/>
      <c r="AC80" s="166"/>
      <c r="AD80" s="166"/>
      <c r="AE80" s="166"/>
      <c r="AF80" s="166"/>
      <c r="AG80" s="167"/>
      <c r="AH80" s="167"/>
      <c r="AI80" s="164"/>
      <c r="AJ80" s="164">
        <v>26</v>
      </c>
      <c r="AK80" s="161">
        <v>18</v>
      </c>
      <c r="AL80" s="161">
        <v>40</v>
      </c>
      <c r="AM80" s="161">
        <v>9</v>
      </c>
      <c r="AN80" s="161">
        <v>5</v>
      </c>
      <c r="AO80" s="161">
        <v>4</v>
      </c>
      <c r="AP80" s="161">
        <v>1</v>
      </c>
      <c r="AQ80" s="161"/>
      <c r="AR80" s="164">
        <v>26</v>
      </c>
    </row>
    <row r="81" spans="1:44" s="126" customFormat="1" ht="15" customHeight="1">
      <c r="A81" s="156" t="s">
        <v>1015</v>
      </c>
      <c r="B81" s="164">
        <v>27</v>
      </c>
      <c r="C81" s="111"/>
      <c r="D81" s="112">
        <v>3</v>
      </c>
      <c r="E81" s="112">
        <v>4</v>
      </c>
      <c r="F81" s="112">
        <v>0</v>
      </c>
      <c r="G81" s="112">
        <v>6</v>
      </c>
      <c r="H81" s="112">
        <v>1</v>
      </c>
      <c r="I81" s="168"/>
      <c r="J81" s="168">
        <v>1</v>
      </c>
      <c r="K81" s="168"/>
      <c r="L81" s="168"/>
      <c r="M81" s="164">
        <v>27</v>
      </c>
      <c r="N81" s="91" t="str">
        <f t="shared" si="2"/>
        <v/>
      </c>
      <c r="O81" s="158" t="s">
        <v>988</v>
      </c>
      <c r="P81" s="113"/>
      <c r="Q81" s="158"/>
      <c r="R81" s="165"/>
      <c r="S81" s="158"/>
      <c r="T81" s="165"/>
      <c r="U81" s="158">
        <v>1</v>
      </c>
      <c r="V81" s="164">
        <v>27</v>
      </c>
      <c r="W81" s="166">
        <v>10</v>
      </c>
      <c r="X81" s="166"/>
      <c r="Y81" s="166"/>
      <c r="Z81" s="166"/>
      <c r="AA81" s="166">
        <v>9</v>
      </c>
      <c r="AB81" s="166"/>
      <c r="AC81" s="166"/>
      <c r="AD81" s="166"/>
      <c r="AE81" s="166"/>
      <c r="AF81" s="166">
        <v>1</v>
      </c>
      <c r="AG81" s="167"/>
      <c r="AH81" s="167"/>
      <c r="AI81" s="164"/>
      <c r="AJ81" s="164">
        <v>27</v>
      </c>
      <c r="AK81" s="161">
        <v>18</v>
      </c>
      <c r="AL81" s="161">
        <v>37</v>
      </c>
      <c r="AM81" s="161">
        <v>7</v>
      </c>
      <c r="AN81" s="161">
        <v>4</v>
      </c>
      <c r="AO81" s="161">
        <v>6</v>
      </c>
      <c r="AP81" s="161">
        <v>1</v>
      </c>
      <c r="AQ81" s="161"/>
      <c r="AR81" s="164">
        <v>27</v>
      </c>
    </row>
    <row r="82" spans="1:44" s="126" customFormat="1" ht="15" customHeight="1">
      <c r="A82" s="156" t="s">
        <v>1015</v>
      </c>
      <c r="B82" s="157">
        <v>26</v>
      </c>
      <c r="C82" s="111"/>
      <c r="D82" s="112"/>
      <c r="E82" s="112">
        <v>0</v>
      </c>
      <c r="F82" s="112">
        <v>6</v>
      </c>
      <c r="G82" s="112">
        <v>8</v>
      </c>
      <c r="H82" s="112">
        <v>1</v>
      </c>
      <c r="I82" s="114"/>
      <c r="J82" s="111"/>
      <c r="K82" s="111"/>
      <c r="L82" s="112"/>
      <c r="M82" s="157">
        <v>26</v>
      </c>
      <c r="N82" s="91" t="str">
        <f t="shared" si="2"/>
        <v/>
      </c>
      <c r="O82" s="158" t="s">
        <v>988</v>
      </c>
      <c r="P82" s="113"/>
      <c r="Q82" s="158"/>
      <c r="R82" s="165"/>
      <c r="S82" s="158"/>
      <c r="T82" s="165"/>
      <c r="U82" s="158">
        <v>1</v>
      </c>
      <c r="V82" s="157">
        <v>26</v>
      </c>
      <c r="W82" s="166">
        <v>9</v>
      </c>
      <c r="X82" s="166"/>
      <c r="Y82" s="166"/>
      <c r="Z82" s="166"/>
      <c r="AA82" s="166"/>
      <c r="AB82" s="166"/>
      <c r="AC82" s="166"/>
      <c r="AD82" s="166"/>
      <c r="AE82" s="166"/>
      <c r="AF82" s="166"/>
      <c r="AG82" s="167"/>
      <c r="AH82" s="167"/>
      <c r="AI82" s="157"/>
      <c r="AJ82" s="157">
        <v>26</v>
      </c>
      <c r="AK82" s="161">
        <v>18</v>
      </c>
      <c r="AL82" s="161">
        <v>28</v>
      </c>
      <c r="AM82" s="161">
        <v>1</v>
      </c>
      <c r="AN82" s="161">
        <v>2</v>
      </c>
      <c r="AO82" s="161">
        <v>2</v>
      </c>
      <c r="AP82" s="161"/>
      <c r="AQ82" s="161"/>
      <c r="AR82" s="157">
        <v>26</v>
      </c>
    </row>
    <row r="83" spans="1:44" s="126" customFormat="1" ht="15" customHeight="1">
      <c r="A83" s="156" t="s">
        <v>1015</v>
      </c>
      <c r="B83" s="164">
        <v>9</v>
      </c>
      <c r="C83" s="111">
        <v>9</v>
      </c>
      <c r="D83" s="112"/>
      <c r="E83" s="112">
        <v>1</v>
      </c>
      <c r="F83" s="112">
        <v>0</v>
      </c>
      <c r="G83" s="112">
        <v>8</v>
      </c>
      <c r="H83" s="112">
        <v>0</v>
      </c>
      <c r="I83" s="111"/>
      <c r="J83" s="111"/>
      <c r="K83" s="111"/>
      <c r="L83" s="112"/>
      <c r="M83" s="164">
        <v>9</v>
      </c>
      <c r="N83" s="91" t="str">
        <f t="shared" si="2"/>
        <v/>
      </c>
      <c r="O83" s="158" t="s">
        <v>984</v>
      </c>
      <c r="P83" s="113"/>
      <c r="Q83" s="158"/>
      <c r="R83" s="165"/>
      <c r="S83" s="158"/>
      <c r="T83" s="165"/>
      <c r="U83" s="158">
        <v>1</v>
      </c>
      <c r="V83" s="164">
        <v>9</v>
      </c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7"/>
      <c r="AH83" s="167"/>
      <c r="AI83" s="164"/>
      <c r="AJ83" s="164">
        <v>9</v>
      </c>
      <c r="AK83" s="161"/>
      <c r="AL83" s="161"/>
      <c r="AM83" s="161"/>
      <c r="AN83" s="161"/>
      <c r="AO83" s="161"/>
      <c r="AP83" s="161"/>
      <c r="AQ83" s="161"/>
      <c r="AR83" s="164">
        <v>9</v>
      </c>
    </row>
    <row r="84" spans="1:44" s="126" customFormat="1" ht="15" customHeight="1">
      <c r="A84" s="156" t="s">
        <v>1016</v>
      </c>
      <c r="B84" s="164">
        <v>21</v>
      </c>
      <c r="C84" s="112"/>
      <c r="D84" s="112"/>
      <c r="E84" s="112">
        <v>2</v>
      </c>
      <c r="F84" s="112">
        <v>4</v>
      </c>
      <c r="G84" s="112">
        <v>5</v>
      </c>
      <c r="H84" s="112">
        <v>0</v>
      </c>
      <c r="I84" s="111"/>
      <c r="J84" s="111"/>
      <c r="K84" s="111"/>
      <c r="L84" s="112"/>
      <c r="M84" s="164">
        <v>21</v>
      </c>
      <c r="N84" s="91" t="str">
        <f t="shared" si="2"/>
        <v/>
      </c>
      <c r="O84" s="158" t="s">
        <v>984</v>
      </c>
      <c r="P84" s="113"/>
      <c r="Q84" s="158"/>
      <c r="R84" s="165"/>
      <c r="S84" s="158"/>
      <c r="T84" s="165"/>
      <c r="U84" s="158">
        <v>1</v>
      </c>
      <c r="V84" s="164">
        <v>21</v>
      </c>
      <c r="W84" s="166">
        <v>9</v>
      </c>
      <c r="X84" s="166"/>
      <c r="Y84" s="166"/>
      <c r="Z84" s="166"/>
      <c r="AA84" s="166"/>
      <c r="AB84" s="166"/>
      <c r="AC84" s="166"/>
      <c r="AD84" s="166"/>
      <c r="AE84" s="166"/>
      <c r="AF84" s="166">
        <v>1</v>
      </c>
      <c r="AG84" s="167">
        <v>10</v>
      </c>
      <c r="AH84" s="167"/>
      <c r="AI84" s="164"/>
      <c r="AJ84" s="164">
        <v>21</v>
      </c>
      <c r="AK84" s="161">
        <v>18</v>
      </c>
      <c r="AL84" s="161">
        <v>61</v>
      </c>
      <c r="AM84" s="161">
        <v>17</v>
      </c>
      <c r="AN84" s="161">
        <v>6</v>
      </c>
      <c r="AO84" s="161">
        <v>8</v>
      </c>
      <c r="AP84" s="161"/>
      <c r="AQ84" s="161"/>
      <c r="AR84" s="164">
        <v>21</v>
      </c>
    </row>
    <row r="85" spans="1:44" s="126" customFormat="1" ht="15" customHeight="1">
      <c r="A85" s="156" t="s">
        <v>1016</v>
      </c>
      <c r="B85" s="164">
        <v>24</v>
      </c>
      <c r="C85" s="111"/>
      <c r="D85" s="112"/>
      <c r="E85" s="112">
        <v>3</v>
      </c>
      <c r="F85" s="112">
        <v>1</v>
      </c>
      <c r="G85" s="112">
        <v>7</v>
      </c>
      <c r="H85" s="112">
        <v>1</v>
      </c>
      <c r="I85" s="111"/>
      <c r="J85" s="111"/>
      <c r="K85" s="111"/>
      <c r="L85" s="112"/>
      <c r="M85" s="164">
        <v>24</v>
      </c>
      <c r="N85" s="91" t="str">
        <f t="shared" si="2"/>
        <v/>
      </c>
      <c r="O85" s="158" t="s">
        <v>984</v>
      </c>
      <c r="P85" s="113"/>
      <c r="Q85" s="158"/>
      <c r="R85" s="165"/>
      <c r="S85" s="158"/>
      <c r="T85" s="165"/>
      <c r="U85" s="158">
        <v>1</v>
      </c>
      <c r="V85" s="164">
        <v>24</v>
      </c>
      <c r="W85" s="166">
        <v>9</v>
      </c>
      <c r="X85" s="166"/>
      <c r="Y85" s="166"/>
      <c r="Z85" s="166"/>
      <c r="AA85" s="166"/>
      <c r="AB85" s="166"/>
      <c r="AC85" s="166"/>
      <c r="AD85" s="166"/>
      <c r="AE85" s="166"/>
      <c r="AF85" s="166">
        <v>2</v>
      </c>
      <c r="AG85" s="167"/>
      <c r="AH85" s="167"/>
      <c r="AI85" s="164"/>
      <c r="AJ85" s="164">
        <v>24</v>
      </c>
      <c r="AK85" s="161">
        <v>18</v>
      </c>
      <c r="AL85" s="161">
        <v>56</v>
      </c>
      <c r="AM85" s="161">
        <v>14</v>
      </c>
      <c r="AN85" s="161">
        <v>8</v>
      </c>
      <c r="AO85" s="161">
        <v>9</v>
      </c>
      <c r="AP85" s="161"/>
      <c r="AQ85" s="161"/>
      <c r="AR85" s="164">
        <v>24</v>
      </c>
    </row>
    <row r="86" spans="1:44" s="126" customFormat="1" ht="15" customHeight="1">
      <c r="A86" s="156" t="s">
        <v>1016</v>
      </c>
      <c r="B86" s="164">
        <v>21</v>
      </c>
      <c r="C86" s="111"/>
      <c r="D86" s="112">
        <v>1</v>
      </c>
      <c r="E86" s="112">
        <v>8</v>
      </c>
      <c r="F86" s="112">
        <v>7</v>
      </c>
      <c r="G86" s="112">
        <v>5</v>
      </c>
      <c r="H86" s="112">
        <v>0</v>
      </c>
      <c r="I86" s="168"/>
      <c r="J86" s="168"/>
      <c r="K86" s="168"/>
      <c r="L86" s="168"/>
      <c r="M86" s="164">
        <v>21</v>
      </c>
      <c r="N86" s="91" t="str">
        <f t="shared" si="2"/>
        <v/>
      </c>
      <c r="O86" s="158" t="s">
        <v>984</v>
      </c>
      <c r="P86" s="113"/>
      <c r="Q86" s="158"/>
      <c r="R86" s="165"/>
      <c r="S86" s="158"/>
      <c r="T86" s="165"/>
      <c r="U86" s="158">
        <v>1</v>
      </c>
      <c r="V86" s="164">
        <v>21</v>
      </c>
      <c r="W86" s="166"/>
      <c r="X86" s="166"/>
      <c r="Y86" s="166"/>
      <c r="Z86" s="166"/>
      <c r="AA86" s="166">
        <v>9</v>
      </c>
      <c r="AB86" s="166"/>
      <c r="AC86" s="166"/>
      <c r="AD86" s="166"/>
      <c r="AE86" s="166"/>
      <c r="AF86" s="166"/>
      <c r="AG86" s="167">
        <v>10</v>
      </c>
      <c r="AH86" s="167"/>
      <c r="AI86" s="164"/>
      <c r="AJ86" s="164">
        <v>21</v>
      </c>
      <c r="AK86" s="161">
        <v>18</v>
      </c>
      <c r="AL86" s="161">
        <v>38</v>
      </c>
      <c r="AM86" s="161">
        <v>1</v>
      </c>
      <c r="AN86" s="161">
        <v>2</v>
      </c>
      <c r="AO86" s="161">
        <v>2</v>
      </c>
      <c r="AP86" s="161"/>
      <c r="AQ86" s="161"/>
      <c r="AR86" s="164">
        <v>21</v>
      </c>
    </row>
    <row r="87" spans="1:44" s="126" customFormat="1" ht="15" customHeight="1">
      <c r="A87" s="156" t="s">
        <v>1016</v>
      </c>
      <c r="B87" s="157">
        <v>18</v>
      </c>
      <c r="C87" s="111"/>
      <c r="D87" s="112">
        <v>1</v>
      </c>
      <c r="E87" s="112">
        <v>6</v>
      </c>
      <c r="F87" s="112">
        <v>1</v>
      </c>
      <c r="G87" s="112">
        <v>8</v>
      </c>
      <c r="H87" s="112">
        <v>0</v>
      </c>
      <c r="I87" s="114"/>
      <c r="J87" s="111"/>
      <c r="K87" s="111"/>
      <c r="L87" s="112"/>
      <c r="M87" s="157">
        <v>18</v>
      </c>
      <c r="N87" s="91" t="str">
        <f t="shared" si="2"/>
        <v/>
      </c>
      <c r="O87" s="158" t="s">
        <v>984</v>
      </c>
      <c r="P87" s="113"/>
      <c r="Q87" s="158"/>
      <c r="R87" s="165"/>
      <c r="S87" s="158"/>
      <c r="T87" s="165"/>
      <c r="U87" s="158">
        <v>1</v>
      </c>
      <c r="V87" s="157">
        <v>18</v>
      </c>
      <c r="W87" s="166"/>
      <c r="X87" s="166"/>
      <c r="Y87" s="166"/>
      <c r="Z87" s="166"/>
      <c r="AA87" s="166">
        <v>9</v>
      </c>
      <c r="AB87" s="166"/>
      <c r="AC87" s="166"/>
      <c r="AD87" s="166"/>
      <c r="AE87" s="166"/>
      <c r="AF87" s="166"/>
      <c r="AG87" s="167"/>
      <c r="AH87" s="167"/>
      <c r="AI87" s="157"/>
      <c r="AJ87" s="157">
        <v>18</v>
      </c>
      <c r="AK87" s="161">
        <v>18</v>
      </c>
      <c r="AL87" s="161">
        <v>32</v>
      </c>
      <c r="AM87" s="161">
        <v>2</v>
      </c>
      <c r="AN87" s="161">
        <v>1</v>
      </c>
      <c r="AO87" s="161">
        <v>1</v>
      </c>
      <c r="AP87" s="161"/>
      <c r="AQ87" s="161"/>
      <c r="AR87" s="157">
        <v>18</v>
      </c>
    </row>
    <row r="88" spans="1:44" s="126" customFormat="1" ht="15" customHeight="1">
      <c r="A88" s="156" t="s">
        <v>1016</v>
      </c>
      <c r="B88" s="164">
        <v>10</v>
      </c>
      <c r="C88" s="111">
        <v>10</v>
      </c>
      <c r="D88" s="112">
        <v>1</v>
      </c>
      <c r="E88" s="112">
        <v>8</v>
      </c>
      <c r="F88" s="112">
        <v>0</v>
      </c>
      <c r="G88" s="112">
        <v>9</v>
      </c>
      <c r="H88" s="112">
        <v>0</v>
      </c>
      <c r="I88" s="111"/>
      <c r="J88" s="111"/>
      <c r="K88" s="111"/>
      <c r="L88" s="112"/>
      <c r="M88" s="164">
        <v>10</v>
      </c>
      <c r="N88" s="91" t="str">
        <f t="shared" si="2"/>
        <v/>
      </c>
      <c r="O88" s="158" t="s">
        <v>984</v>
      </c>
      <c r="P88" s="113"/>
      <c r="Q88" s="158"/>
      <c r="R88" s="165"/>
      <c r="S88" s="158"/>
      <c r="T88" s="165"/>
      <c r="U88" s="158">
        <v>1</v>
      </c>
      <c r="V88" s="164">
        <v>10</v>
      </c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7"/>
      <c r="AH88" s="167"/>
      <c r="AI88" s="164"/>
      <c r="AJ88" s="164">
        <v>10</v>
      </c>
      <c r="AK88" s="161"/>
      <c r="AL88" s="161"/>
      <c r="AM88" s="161"/>
      <c r="AN88" s="161"/>
      <c r="AO88" s="161"/>
      <c r="AP88" s="161"/>
      <c r="AQ88" s="161"/>
      <c r="AR88" s="164">
        <v>10</v>
      </c>
    </row>
    <row r="89" spans="1:44" s="126" customFormat="1" ht="15" customHeight="1">
      <c r="A89" s="156" t="s">
        <v>1018</v>
      </c>
      <c r="B89" s="164">
        <v>23</v>
      </c>
      <c r="C89" s="112"/>
      <c r="D89" s="112"/>
      <c r="E89" s="112">
        <v>1</v>
      </c>
      <c r="F89" s="112">
        <v>0</v>
      </c>
      <c r="G89" s="112">
        <v>5</v>
      </c>
      <c r="H89" s="112">
        <v>4</v>
      </c>
      <c r="I89" s="111"/>
      <c r="J89" s="111"/>
      <c r="K89" s="111"/>
      <c r="L89" s="112"/>
      <c r="M89" s="164">
        <v>23</v>
      </c>
      <c r="N89" s="91" t="str">
        <f t="shared" si="2"/>
        <v/>
      </c>
      <c r="O89" s="158" t="s">
        <v>984</v>
      </c>
      <c r="P89" s="113"/>
      <c r="Q89" s="158"/>
      <c r="R89" s="165"/>
      <c r="S89" s="158"/>
      <c r="T89" s="165"/>
      <c r="U89" s="158">
        <v>1</v>
      </c>
      <c r="V89" s="164">
        <v>23</v>
      </c>
      <c r="W89" s="166"/>
      <c r="X89" s="166"/>
      <c r="Y89" s="166"/>
      <c r="Z89" s="166"/>
      <c r="AA89" s="166">
        <v>23</v>
      </c>
      <c r="AB89" s="166"/>
      <c r="AC89" s="166"/>
      <c r="AD89" s="166"/>
      <c r="AE89" s="166"/>
      <c r="AF89" s="166">
        <v>2</v>
      </c>
      <c r="AG89" s="167"/>
      <c r="AH89" s="167"/>
      <c r="AI89" s="164"/>
      <c r="AJ89" s="164">
        <v>23</v>
      </c>
      <c r="AK89" s="161">
        <v>19</v>
      </c>
      <c r="AL89" s="161">
        <v>60</v>
      </c>
      <c r="AM89" s="161">
        <v>20</v>
      </c>
      <c r="AN89" s="161">
        <v>11</v>
      </c>
      <c r="AO89" s="161">
        <v>20</v>
      </c>
      <c r="AP89" s="161">
        <v>5</v>
      </c>
      <c r="AQ89" s="161"/>
      <c r="AR89" s="164">
        <v>23</v>
      </c>
    </row>
    <row r="90" spans="1:44" s="126" customFormat="1" ht="15" customHeight="1">
      <c r="A90" s="156" t="s">
        <v>1018</v>
      </c>
      <c r="B90" s="164">
        <v>22</v>
      </c>
      <c r="C90" s="111"/>
      <c r="D90" s="112">
        <v>1</v>
      </c>
      <c r="E90" s="112">
        <v>8</v>
      </c>
      <c r="F90" s="112">
        <v>1</v>
      </c>
      <c r="G90" s="112">
        <v>1</v>
      </c>
      <c r="H90" s="112">
        <v>1</v>
      </c>
      <c r="I90" s="111"/>
      <c r="J90" s="111"/>
      <c r="K90" s="111"/>
      <c r="L90" s="112"/>
      <c r="M90" s="164">
        <v>22</v>
      </c>
      <c r="N90" s="91" t="str">
        <f t="shared" si="2"/>
        <v/>
      </c>
      <c r="O90" s="158" t="s">
        <v>984</v>
      </c>
      <c r="P90" s="113"/>
      <c r="Q90" s="158"/>
      <c r="R90" s="165"/>
      <c r="S90" s="158"/>
      <c r="T90" s="165"/>
      <c r="U90" s="158">
        <v>1</v>
      </c>
      <c r="V90" s="164">
        <v>22</v>
      </c>
      <c r="W90" s="166">
        <v>9</v>
      </c>
      <c r="X90" s="166"/>
      <c r="Y90" s="166"/>
      <c r="Z90" s="166"/>
      <c r="AA90" s="166">
        <v>9</v>
      </c>
      <c r="AB90" s="166"/>
      <c r="AC90" s="166"/>
      <c r="AD90" s="166"/>
      <c r="AE90" s="166"/>
      <c r="AF90" s="166">
        <v>1</v>
      </c>
      <c r="AG90" s="167">
        <v>5</v>
      </c>
      <c r="AH90" s="167"/>
      <c r="AI90" s="164"/>
      <c r="AJ90" s="164">
        <v>22</v>
      </c>
      <c r="AK90" s="161">
        <v>19</v>
      </c>
      <c r="AL90" s="161">
        <v>48</v>
      </c>
      <c r="AM90" s="161">
        <v>3</v>
      </c>
      <c r="AN90" s="161">
        <v>3</v>
      </c>
      <c r="AO90" s="161">
        <v>3</v>
      </c>
      <c r="AP90" s="161">
        <v>1</v>
      </c>
      <c r="AQ90" s="161"/>
      <c r="AR90" s="164">
        <v>22</v>
      </c>
    </row>
    <row r="91" spans="1:44" s="126" customFormat="1" ht="15" customHeight="1">
      <c r="A91" s="156" t="s">
        <v>1018</v>
      </c>
      <c r="B91" s="164">
        <v>23</v>
      </c>
      <c r="C91" s="111"/>
      <c r="D91" s="112"/>
      <c r="E91" s="112">
        <v>9</v>
      </c>
      <c r="F91" s="112">
        <v>2</v>
      </c>
      <c r="G91" s="112">
        <v>5</v>
      </c>
      <c r="H91" s="112">
        <v>1</v>
      </c>
      <c r="I91" s="168"/>
      <c r="J91" s="168"/>
      <c r="K91" s="168"/>
      <c r="L91" s="168"/>
      <c r="M91" s="164">
        <v>23</v>
      </c>
      <c r="N91" s="91" t="str">
        <f t="shared" si="2"/>
        <v/>
      </c>
      <c r="O91" s="158" t="s">
        <v>984</v>
      </c>
      <c r="P91" s="113"/>
      <c r="Q91" s="158"/>
      <c r="R91" s="165"/>
      <c r="S91" s="158"/>
      <c r="T91" s="165"/>
      <c r="U91" s="158">
        <v>1</v>
      </c>
      <c r="V91" s="164">
        <v>23</v>
      </c>
      <c r="W91" s="166"/>
      <c r="X91" s="166"/>
      <c r="Y91" s="166"/>
      <c r="Z91" s="166"/>
      <c r="AA91" s="166">
        <v>9</v>
      </c>
      <c r="AB91" s="166"/>
      <c r="AC91" s="166"/>
      <c r="AD91" s="166"/>
      <c r="AE91" s="166"/>
      <c r="AF91" s="166"/>
      <c r="AG91" s="167">
        <v>14</v>
      </c>
      <c r="AH91" s="167"/>
      <c r="AI91" s="164"/>
      <c r="AJ91" s="164">
        <v>23</v>
      </c>
      <c r="AK91" s="161">
        <v>19</v>
      </c>
      <c r="AL91" s="161">
        <v>42</v>
      </c>
      <c r="AM91" s="161">
        <v>11</v>
      </c>
      <c r="AN91" s="161">
        <v>6</v>
      </c>
      <c r="AO91" s="161">
        <v>8</v>
      </c>
      <c r="AP91" s="161"/>
      <c r="AQ91" s="161"/>
      <c r="AR91" s="164">
        <v>23</v>
      </c>
    </row>
    <row r="92" spans="1:44" s="126" customFormat="1" ht="15" customHeight="1">
      <c r="A92" s="156" t="s">
        <v>1018</v>
      </c>
      <c r="B92" s="157">
        <v>24</v>
      </c>
      <c r="C92" s="111"/>
      <c r="D92" s="112">
        <v>1</v>
      </c>
      <c r="E92" s="112">
        <v>3</v>
      </c>
      <c r="F92" s="112">
        <v>0</v>
      </c>
      <c r="G92" s="112">
        <v>3</v>
      </c>
      <c r="H92" s="112">
        <v>6</v>
      </c>
      <c r="I92" s="114"/>
      <c r="J92" s="111">
        <v>1</v>
      </c>
      <c r="K92" s="111"/>
      <c r="L92" s="112"/>
      <c r="M92" s="157">
        <v>24</v>
      </c>
      <c r="N92" s="91" t="str">
        <f t="shared" si="2"/>
        <v/>
      </c>
      <c r="O92" s="158" t="s">
        <v>984</v>
      </c>
      <c r="P92" s="113"/>
      <c r="Q92" s="158"/>
      <c r="R92" s="165"/>
      <c r="S92" s="158"/>
      <c r="T92" s="165"/>
      <c r="U92" s="158">
        <v>1</v>
      </c>
      <c r="V92" s="157">
        <v>24</v>
      </c>
      <c r="W92" s="166"/>
      <c r="X92" s="166"/>
      <c r="Y92" s="166">
        <v>10</v>
      </c>
      <c r="Z92" s="166"/>
      <c r="AA92" s="166">
        <v>14</v>
      </c>
      <c r="AB92" s="166"/>
      <c r="AC92" s="166"/>
      <c r="AD92" s="166"/>
      <c r="AE92" s="166"/>
      <c r="AF92" s="166">
        <v>2</v>
      </c>
      <c r="AG92" s="167"/>
      <c r="AH92" s="167"/>
      <c r="AI92" s="157"/>
      <c r="AJ92" s="157">
        <v>24</v>
      </c>
      <c r="AK92" s="161">
        <v>19</v>
      </c>
      <c r="AL92" s="161">
        <v>40</v>
      </c>
      <c r="AM92" s="161">
        <v>8</v>
      </c>
      <c r="AN92" s="161">
        <v>4</v>
      </c>
      <c r="AO92" s="161">
        <v>5</v>
      </c>
      <c r="AP92" s="161">
        <v>1</v>
      </c>
      <c r="AQ92" s="161"/>
      <c r="AR92" s="157">
        <v>24</v>
      </c>
    </row>
    <row r="93" spans="1:44" s="126" customFormat="1" ht="15" customHeight="1">
      <c r="A93" s="156"/>
      <c r="B93" s="164"/>
      <c r="C93" s="111"/>
      <c r="D93" s="112"/>
      <c r="E93" s="112"/>
      <c r="F93" s="112"/>
      <c r="G93" s="112"/>
      <c r="H93" s="112"/>
      <c r="I93" s="111"/>
      <c r="J93" s="111"/>
      <c r="K93" s="111"/>
      <c r="L93" s="112"/>
      <c r="M93" s="112"/>
      <c r="N93" s="91" t="str">
        <f t="shared" si="2"/>
        <v/>
      </c>
      <c r="O93" s="158"/>
      <c r="P93" s="113"/>
      <c r="Q93" s="158"/>
      <c r="R93" s="165"/>
      <c r="S93" s="158"/>
      <c r="T93" s="165"/>
      <c r="U93" s="158"/>
      <c r="V93" s="165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7"/>
      <c r="AH93" s="167"/>
      <c r="AI93" s="167"/>
      <c r="AJ93" s="167"/>
      <c r="AK93" s="161"/>
      <c r="AL93" s="161"/>
      <c r="AM93" s="161"/>
      <c r="AN93" s="161"/>
      <c r="AO93" s="161"/>
      <c r="AP93" s="161"/>
      <c r="AQ93" s="161"/>
      <c r="AR93" s="161"/>
    </row>
    <row r="94" spans="1:44" s="126" customFormat="1" ht="15" customHeight="1">
      <c r="A94" s="156"/>
      <c r="B94" s="164"/>
      <c r="C94" s="112"/>
      <c r="D94" s="112"/>
      <c r="E94" s="112"/>
      <c r="F94" s="112"/>
      <c r="G94" s="112"/>
      <c r="H94" s="112"/>
      <c r="I94" s="111"/>
      <c r="J94" s="111"/>
      <c r="K94" s="111"/>
      <c r="L94" s="112"/>
      <c r="M94" s="112"/>
      <c r="N94" s="91" t="str">
        <f t="shared" si="2"/>
        <v/>
      </c>
      <c r="O94" s="158"/>
      <c r="P94" s="113"/>
      <c r="Q94" s="158"/>
      <c r="R94" s="165"/>
      <c r="S94" s="158"/>
      <c r="T94" s="165"/>
      <c r="U94" s="158"/>
      <c r="V94" s="165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7"/>
      <c r="AH94" s="167"/>
      <c r="AI94" s="167"/>
      <c r="AJ94" s="167"/>
      <c r="AK94" s="161"/>
      <c r="AL94" s="161"/>
      <c r="AM94" s="161"/>
      <c r="AN94" s="161"/>
      <c r="AO94" s="161"/>
      <c r="AP94" s="161"/>
      <c r="AQ94" s="161"/>
      <c r="AR94" s="161"/>
    </row>
    <row r="95" spans="1:44" s="126" customFormat="1" ht="15" customHeight="1">
      <c r="A95" s="156"/>
      <c r="B95" s="164"/>
      <c r="C95" s="111"/>
      <c r="D95" s="112"/>
      <c r="E95" s="112"/>
      <c r="F95" s="112"/>
      <c r="G95" s="112"/>
      <c r="H95" s="112"/>
      <c r="I95" s="111"/>
      <c r="J95" s="111"/>
      <c r="K95" s="111"/>
      <c r="L95" s="112"/>
      <c r="M95" s="112"/>
      <c r="N95" s="91" t="str">
        <f t="shared" si="2"/>
        <v/>
      </c>
      <c r="O95" s="158"/>
      <c r="P95" s="113"/>
      <c r="Q95" s="158"/>
      <c r="R95" s="165"/>
      <c r="S95" s="158"/>
      <c r="T95" s="165"/>
      <c r="U95" s="158"/>
      <c r="V95" s="165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7"/>
      <c r="AH95" s="167"/>
      <c r="AI95" s="167"/>
      <c r="AJ95" s="167"/>
      <c r="AK95" s="161"/>
      <c r="AL95" s="161"/>
      <c r="AM95" s="161"/>
      <c r="AN95" s="161"/>
      <c r="AO95" s="161"/>
      <c r="AP95" s="161"/>
      <c r="AQ95" s="161"/>
      <c r="AR95" s="161"/>
    </row>
    <row r="96" spans="1:44" s="126" customFormat="1" ht="15" customHeight="1">
      <c r="A96" s="156"/>
      <c r="B96" s="164"/>
      <c r="C96" s="111"/>
      <c r="D96" s="112"/>
      <c r="E96" s="112"/>
      <c r="F96" s="112"/>
      <c r="G96" s="112"/>
      <c r="H96" s="112"/>
      <c r="I96" s="168"/>
      <c r="J96" s="168"/>
      <c r="K96" s="168"/>
      <c r="L96" s="168"/>
      <c r="M96" s="169"/>
      <c r="N96" s="91" t="str">
        <f t="shared" si="2"/>
        <v/>
      </c>
      <c r="O96" s="158"/>
      <c r="P96" s="113"/>
      <c r="Q96" s="158"/>
      <c r="R96" s="165"/>
      <c r="S96" s="158"/>
      <c r="T96" s="165"/>
      <c r="U96" s="158"/>
      <c r="V96" s="165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7"/>
      <c r="AH96" s="167"/>
      <c r="AI96" s="167"/>
      <c r="AJ96" s="167"/>
      <c r="AK96" s="161"/>
      <c r="AL96" s="161"/>
      <c r="AM96" s="161"/>
      <c r="AN96" s="161"/>
      <c r="AO96" s="161"/>
      <c r="AP96" s="161"/>
      <c r="AQ96" s="161"/>
      <c r="AR96" s="161"/>
    </row>
    <row r="97" spans="1:44" s="126" customFormat="1" ht="15" customHeight="1">
      <c r="A97" s="156"/>
      <c r="B97" s="157"/>
      <c r="C97" s="111"/>
      <c r="D97" s="112"/>
      <c r="E97" s="112"/>
      <c r="F97" s="112"/>
      <c r="G97" s="112"/>
      <c r="H97" s="112"/>
      <c r="I97" s="114"/>
      <c r="J97" s="111"/>
      <c r="K97" s="111"/>
      <c r="L97" s="112"/>
      <c r="M97" s="112"/>
      <c r="N97" s="91" t="str">
        <f t="shared" si="2"/>
        <v/>
      </c>
      <c r="O97" s="158"/>
      <c r="P97" s="113"/>
      <c r="Q97" s="158"/>
      <c r="R97" s="165"/>
      <c r="S97" s="158"/>
      <c r="T97" s="165"/>
      <c r="U97" s="158"/>
      <c r="V97" s="165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7"/>
      <c r="AH97" s="167"/>
      <c r="AI97" s="167"/>
      <c r="AJ97" s="167"/>
      <c r="AK97" s="161"/>
      <c r="AL97" s="161"/>
      <c r="AM97" s="161"/>
      <c r="AN97" s="161"/>
      <c r="AO97" s="161"/>
      <c r="AP97" s="161"/>
      <c r="AQ97" s="161"/>
      <c r="AR97" s="161"/>
    </row>
    <row r="98" spans="1:44" s="126" customFormat="1" ht="15" customHeight="1">
      <c r="A98" s="156"/>
      <c r="B98" s="164"/>
      <c r="C98" s="111"/>
      <c r="D98" s="112"/>
      <c r="E98" s="112"/>
      <c r="F98" s="112"/>
      <c r="G98" s="112"/>
      <c r="H98" s="112"/>
      <c r="I98" s="111"/>
      <c r="J98" s="111"/>
      <c r="K98" s="111"/>
      <c r="L98" s="112"/>
      <c r="M98" s="112"/>
      <c r="N98" s="91" t="str">
        <f t="shared" ref="N98:N125" si="3">IF((B98-M98)=0,"",(B98-M98))</f>
        <v/>
      </c>
      <c r="O98" s="158"/>
      <c r="P98" s="113"/>
      <c r="Q98" s="158"/>
      <c r="R98" s="165"/>
      <c r="S98" s="158"/>
      <c r="T98" s="165"/>
      <c r="U98" s="158"/>
      <c r="V98" s="165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7"/>
      <c r="AH98" s="167"/>
      <c r="AI98" s="167"/>
      <c r="AJ98" s="167"/>
      <c r="AK98" s="161"/>
      <c r="AL98" s="161"/>
      <c r="AM98" s="161"/>
      <c r="AN98" s="161"/>
      <c r="AO98" s="161"/>
      <c r="AP98" s="161"/>
      <c r="AQ98" s="161"/>
      <c r="AR98" s="161"/>
    </row>
    <row r="99" spans="1:44" s="126" customFormat="1" ht="15" customHeight="1">
      <c r="A99" s="156"/>
      <c r="B99" s="164"/>
      <c r="C99" s="112"/>
      <c r="D99" s="112"/>
      <c r="E99" s="112"/>
      <c r="F99" s="112"/>
      <c r="G99" s="112"/>
      <c r="H99" s="112"/>
      <c r="I99" s="111"/>
      <c r="J99" s="111"/>
      <c r="K99" s="111"/>
      <c r="L99" s="112"/>
      <c r="M99" s="112"/>
      <c r="N99" s="91" t="str">
        <f t="shared" si="3"/>
        <v/>
      </c>
      <c r="O99" s="158"/>
      <c r="P99" s="113"/>
      <c r="Q99" s="158"/>
      <c r="R99" s="165"/>
      <c r="S99" s="158"/>
      <c r="T99" s="165"/>
      <c r="U99" s="158"/>
      <c r="V99" s="165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7"/>
      <c r="AH99" s="167"/>
      <c r="AI99" s="167"/>
      <c r="AJ99" s="167"/>
      <c r="AK99" s="161"/>
      <c r="AL99" s="161"/>
      <c r="AM99" s="161"/>
      <c r="AN99" s="161"/>
      <c r="AO99" s="161"/>
      <c r="AP99" s="161"/>
      <c r="AQ99" s="161"/>
      <c r="AR99" s="161"/>
    </row>
    <row r="100" spans="1:44" s="126" customFormat="1" ht="15" customHeight="1">
      <c r="A100" s="156"/>
      <c r="B100" s="164"/>
      <c r="C100" s="111"/>
      <c r="D100" s="112"/>
      <c r="E100" s="112"/>
      <c r="F100" s="112"/>
      <c r="G100" s="112"/>
      <c r="H100" s="112"/>
      <c r="I100" s="111"/>
      <c r="J100" s="111"/>
      <c r="K100" s="111"/>
      <c r="L100" s="112"/>
      <c r="M100" s="112"/>
      <c r="N100" s="91" t="str">
        <f t="shared" si="3"/>
        <v/>
      </c>
      <c r="O100" s="158"/>
      <c r="P100" s="113"/>
      <c r="Q100" s="158"/>
      <c r="R100" s="165"/>
      <c r="S100" s="158"/>
      <c r="T100" s="165"/>
      <c r="U100" s="158"/>
      <c r="V100" s="165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7"/>
      <c r="AH100" s="167"/>
      <c r="AI100" s="167"/>
      <c r="AJ100" s="167"/>
      <c r="AK100" s="161"/>
      <c r="AL100" s="161"/>
      <c r="AM100" s="161"/>
      <c r="AN100" s="161"/>
      <c r="AO100" s="161"/>
      <c r="AP100" s="161"/>
      <c r="AQ100" s="161"/>
      <c r="AR100" s="161"/>
    </row>
    <row r="101" spans="1:44" s="126" customFormat="1" ht="15" customHeight="1">
      <c r="A101" s="156"/>
      <c r="B101" s="164"/>
      <c r="C101" s="111"/>
      <c r="D101" s="112"/>
      <c r="E101" s="112"/>
      <c r="F101" s="112"/>
      <c r="G101" s="112"/>
      <c r="H101" s="112"/>
      <c r="I101" s="168"/>
      <c r="J101" s="168"/>
      <c r="K101" s="168"/>
      <c r="L101" s="168"/>
      <c r="M101" s="169"/>
      <c r="N101" s="91" t="str">
        <f t="shared" si="3"/>
        <v/>
      </c>
      <c r="O101" s="158"/>
      <c r="P101" s="113"/>
      <c r="Q101" s="158"/>
      <c r="R101" s="165"/>
      <c r="S101" s="158"/>
      <c r="T101" s="165"/>
      <c r="U101" s="158"/>
      <c r="V101" s="165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7"/>
      <c r="AH101" s="167"/>
      <c r="AI101" s="167"/>
      <c r="AJ101" s="167"/>
      <c r="AK101" s="161"/>
      <c r="AL101" s="161"/>
      <c r="AM101" s="161"/>
      <c r="AN101" s="161"/>
      <c r="AO101" s="161"/>
      <c r="AP101" s="161"/>
      <c r="AQ101" s="161"/>
      <c r="AR101" s="161"/>
    </row>
    <row r="102" spans="1:44" s="126" customFormat="1" ht="15" customHeight="1">
      <c r="A102" s="156"/>
      <c r="B102" s="164"/>
      <c r="C102" s="165"/>
      <c r="D102" s="169"/>
      <c r="E102" s="166"/>
      <c r="F102" s="166"/>
      <c r="G102" s="166"/>
      <c r="H102" s="166"/>
      <c r="I102" s="168"/>
      <c r="J102" s="168"/>
      <c r="K102" s="168"/>
      <c r="L102" s="168"/>
      <c r="M102" s="169"/>
      <c r="N102" s="91" t="str">
        <f t="shared" si="3"/>
        <v/>
      </c>
      <c r="O102" s="158"/>
      <c r="P102" s="113"/>
      <c r="Q102" s="158"/>
      <c r="R102" s="165"/>
      <c r="S102" s="158"/>
      <c r="T102" s="165"/>
      <c r="U102" s="158"/>
      <c r="V102" s="165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7"/>
      <c r="AH102" s="167"/>
      <c r="AI102" s="167"/>
      <c r="AJ102" s="167"/>
      <c r="AK102" s="161"/>
      <c r="AL102" s="161"/>
      <c r="AM102" s="161"/>
      <c r="AN102" s="161"/>
      <c r="AO102" s="161"/>
      <c r="AP102" s="161"/>
      <c r="AQ102" s="161"/>
      <c r="AR102" s="161"/>
    </row>
    <row r="103" spans="1:44" s="126" customFormat="1" ht="15" customHeight="1">
      <c r="A103" s="156"/>
      <c r="B103" s="164"/>
      <c r="C103" s="165"/>
      <c r="D103" s="169"/>
      <c r="E103" s="166"/>
      <c r="F103" s="166"/>
      <c r="G103" s="166"/>
      <c r="H103" s="166"/>
      <c r="I103" s="168"/>
      <c r="J103" s="168"/>
      <c r="K103" s="168"/>
      <c r="L103" s="168"/>
      <c r="M103" s="169"/>
      <c r="N103" s="91" t="str">
        <f t="shared" si="3"/>
        <v/>
      </c>
      <c r="O103" s="158"/>
      <c r="P103" s="113"/>
      <c r="Q103" s="158"/>
      <c r="R103" s="165"/>
      <c r="S103" s="158"/>
      <c r="T103" s="165"/>
      <c r="U103" s="158"/>
      <c r="V103" s="165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7"/>
      <c r="AH103" s="167"/>
      <c r="AI103" s="167"/>
      <c r="AJ103" s="167"/>
      <c r="AK103" s="161"/>
      <c r="AL103" s="161"/>
      <c r="AM103" s="161"/>
      <c r="AN103" s="161"/>
      <c r="AO103" s="161"/>
      <c r="AP103" s="161"/>
      <c r="AQ103" s="161"/>
      <c r="AR103" s="161"/>
    </row>
    <row r="104" spans="1:44" s="126" customFormat="1" ht="15" customHeight="1">
      <c r="A104" s="156"/>
      <c r="B104" s="164"/>
      <c r="C104" s="165"/>
      <c r="D104" s="169"/>
      <c r="E104" s="166"/>
      <c r="F104" s="166"/>
      <c r="G104" s="166"/>
      <c r="H104" s="166"/>
      <c r="I104" s="168"/>
      <c r="J104" s="168"/>
      <c r="K104" s="168"/>
      <c r="L104" s="168"/>
      <c r="M104" s="169"/>
      <c r="N104" s="91" t="str">
        <f t="shared" si="3"/>
        <v/>
      </c>
      <c r="O104" s="158"/>
      <c r="P104" s="113"/>
      <c r="Q104" s="158"/>
      <c r="R104" s="165"/>
      <c r="S104" s="158"/>
      <c r="T104" s="165"/>
      <c r="U104" s="158"/>
      <c r="V104" s="165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7"/>
      <c r="AH104" s="167"/>
      <c r="AI104" s="167"/>
      <c r="AJ104" s="167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126" customFormat="1" ht="15" customHeight="1">
      <c r="A105" s="156"/>
      <c r="B105" s="164"/>
      <c r="C105" s="165"/>
      <c r="D105" s="169"/>
      <c r="E105" s="166"/>
      <c r="F105" s="166"/>
      <c r="G105" s="166"/>
      <c r="H105" s="166"/>
      <c r="I105" s="168"/>
      <c r="J105" s="168"/>
      <c r="K105" s="168"/>
      <c r="L105" s="168"/>
      <c r="M105" s="169"/>
      <c r="N105" s="91" t="str">
        <f t="shared" si="3"/>
        <v/>
      </c>
      <c r="O105" s="158"/>
      <c r="P105" s="113"/>
      <c r="Q105" s="158"/>
      <c r="R105" s="165"/>
      <c r="S105" s="158"/>
      <c r="T105" s="165"/>
      <c r="U105" s="158"/>
      <c r="V105" s="165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7"/>
      <c r="AH105" s="167"/>
      <c r="AI105" s="167"/>
      <c r="AJ105" s="167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126" customFormat="1" ht="15" customHeight="1">
      <c r="A106" s="156"/>
      <c r="B106" s="164"/>
      <c r="C106" s="165"/>
      <c r="D106" s="169"/>
      <c r="E106" s="166"/>
      <c r="F106" s="166"/>
      <c r="G106" s="166"/>
      <c r="H106" s="166"/>
      <c r="I106" s="168"/>
      <c r="J106" s="168"/>
      <c r="K106" s="168"/>
      <c r="L106" s="168"/>
      <c r="M106" s="169"/>
      <c r="N106" s="91" t="str">
        <f t="shared" si="3"/>
        <v/>
      </c>
      <c r="O106" s="158"/>
      <c r="P106" s="113"/>
      <c r="Q106" s="158"/>
      <c r="R106" s="165"/>
      <c r="S106" s="158"/>
      <c r="T106" s="165"/>
      <c r="U106" s="158"/>
      <c r="V106" s="165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7"/>
      <c r="AH106" s="167"/>
      <c r="AI106" s="167"/>
      <c r="AJ106" s="167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126" customFormat="1" ht="15" customHeight="1">
      <c r="A107" s="156"/>
      <c r="B107" s="164"/>
      <c r="C107" s="165"/>
      <c r="D107" s="169"/>
      <c r="E107" s="166"/>
      <c r="F107" s="166"/>
      <c r="G107" s="166"/>
      <c r="H107" s="166"/>
      <c r="I107" s="168"/>
      <c r="J107" s="168"/>
      <c r="K107" s="168"/>
      <c r="L107" s="168"/>
      <c r="M107" s="169"/>
      <c r="N107" s="91" t="str">
        <f t="shared" si="3"/>
        <v/>
      </c>
      <c r="O107" s="158"/>
      <c r="P107" s="113"/>
      <c r="Q107" s="158"/>
      <c r="R107" s="165"/>
      <c r="S107" s="158"/>
      <c r="T107" s="165"/>
      <c r="U107" s="158"/>
      <c r="V107" s="165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7"/>
      <c r="AH107" s="167"/>
      <c r="AI107" s="167"/>
      <c r="AJ107" s="167"/>
      <c r="AK107" s="161"/>
      <c r="AL107" s="161"/>
      <c r="AM107" s="161"/>
      <c r="AN107" s="161"/>
      <c r="AO107" s="161"/>
      <c r="AP107" s="161"/>
      <c r="AQ107" s="161"/>
      <c r="AR107" s="161"/>
    </row>
    <row r="108" spans="1:44" s="126" customFormat="1" ht="15" customHeight="1">
      <c r="A108" s="156"/>
      <c r="B108" s="164"/>
      <c r="C108" s="165"/>
      <c r="D108" s="169"/>
      <c r="E108" s="166"/>
      <c r="F108" s="166"/>
      <c r="G108" s="166"/>
      <c r="H108" s="166"/>
      <c r="I108" s="168"/>
      <c r="J108" s="168"/>
      <c r="K108" s="168"/>
      <c r="L108" s="168"/>
      <c r="M108" s="169"/>
      <c r="N108" s="91" t="str">
        <f t="shared" si="3"/>
        <v/>
      </c>
      <c r="O108" s="158"/>
      <c r="P108" s="113"/>
      <c r="Q108" s="158"/>
      <c r="R108" s="165"/>
      <c r="S108" s="158"/>
      <c r="T108" s="165"/>
      <c r="U108" s="158"/>
      <c r="V108" s="165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7"/>
      <c r="AH108" s="167"/>
      <c r="AI108" s="167"/>
      <c r="AJ108" s="167"/>
      <c r="AK108" s="161"/>
      <c r="AL108" s="161"/>
      <c r="AM108" s="161"/>
      <c r="AN108" s="161"/>
      <c r="AO108" s="161"/>
      <c r="AP108" s="161"/>
      <c r="AQ108" s="161"/>
      <c r="AR108" s="161"/>
    </row>
    <row r="109" spans="1:44" s="126" customFormat="1" ht="15" customHeight="1">
      <c r="A109" s="156"/>
      <c r="B109" s="164"/>
      <c r="C109" s="165"/>
      <c r="D109" s="169"/>
      <c r="E109" s="166"/>
      <c r="F109" s="166"/>
      <c r="G109" s="166"/>
      <c r="H109" s="166"/>
      <c r="I109" s="168"/>
      <c r="J109" s="168"/>
      <c r="K109" s="168"/>
      <c r="L109" s="168"/>
      <c r="M109" s="169"/>
      <c r="N109" s="91" t="str">
        <f t="shared" si="3"/>
        <v/>
      </c>
      <c r="O109" s="158"/>
      <c r="P109" s="113"/>
      <c r="Q109" s="158"/>
      <c r="R109" s="165"/>
      <c r="S109" s="158"/>
      <c r="T109" s="165"/>
      <c r="U109" s="158"/>
      <c r="V109" s="165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7"/>
      <c r="AH109" s="167"/>
      <c r="AI109" s="167"/>
      <c r="AJ109" s="167"/>
      <c r="AK109" s="161"/>
      <c r="AL109" s="161"/>
      <c r="AM109" s="161"/>
      <c r="AN109" s="161"/>
      <c r="AO109" s="161"/>
      <c r="AP109" s="161"/>
      <c r="AQ109" s="161"/>
      <c r="AR109" s="161"/>
    </row>
    <row r="110" spans="1:44" s="126" customFormat="1" ht="15" customHeight="1">
      <c r="A110" s="156"/>
      <c r="B110" s="164"/>
      <c r="C110" s="165"/>
      <c r="D110" s="169"/>
      <c r="E110" s="166"/>
      <c r="F110" s="166"/>
      <c r="G110" s="166"/>
      <c r="H110" s="166"/>
      <c r="I110" s="168"/>
      <c r="J110" s="168"/>
      <c r="K110" s="168"/>
      <c r="L110" s="168"/>
      <c r="M110" s="169"/>
      <c r="N110" s="91" t="str">
        <f t="shared" si="3"/>
        <v/>
      </c>
      <c r="O110" s="158"/>
      <c r="P110" s="113"/>
      <c r="Q110" s="158"/>
      <c r="R110" s="165"/>
      <c r="S110" s="158"/>
      <c r="T110" s="165"/>
      <c r="U110" s="158"/>
      <c r="V110" s="165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7"/>
      <c r="AH110" s="167"/>
      <c r="AI110" s="167"/>
      <c r="AJ110" s="167"/>
      <c r="AK110" s="161"/>
      <c r="AL110" s="161"/>
      <c r="AM110" s="161"/>
      <c r="AN110" s="161"/>
      <c r="AO110" s="161"/>
      <c r="AP110" s="161"/>
      <c r="AQ110" s="161"/>
      <c r="AR110" s="161"/>
    </row>
    <row r="111" spans="1:44" s="126" customFormat="1" ht="15" customHeight="1">
      <c r="A111" s="156"/>
      <c r="B111" s="164"/>
      <c r="C111" s="165"/>
      <c r="D111" s="169"/>
      <c r="E111" s="166"/>
      <c r="F111" s="166"/>
      <c r="G111" s="166"/>
      <c r="H111" s="166"/>
      <c r="I111" s="168"/>
      <c r="J111" s="168"/>
      <c r="K111" s="168"/>
      <c r="L111" s="168"/>
      <c r="M111" s="169"/>
      <c r="N111" s="91" t="str">
        <f t="shared" si="3"/>
        <v/>
      </c>
      <c r="O111" s="158"/>
      <c r="P111" s="113"/>
      <c r="Q111" s="158"/>
      <c r="R111" s="165"/>
      <c r="S111" s="158"/>
      <c r="T111" s="165"/>
      <c r="U111" s="158"/>
      <c r="V111" s="165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7"/>
      <c r="AH111" s="167"/>
      <c r="AI111" s="167"/>
      <c r="AJ111" s="167"/>
      <c r="AK111" s="161"/>
      <c r="AL111" s="161"/>
      <c r="AM111" s="161"/>
      <c r="AN111" s="161"/>
      <c r="AO111" s="161"/>
      <c r="AP111" s="161"/>
      <c r="AQ111" s="161"/>
      <c r="AR111" s="161"/>
    </row>
    <row r="112" spans="1:44" s="126" customFormat="1" ht="15" customHeight="1">
      <c r="A112" s="156"/>
      <c r="B112" s="164"/>
      <c r="C112" s="165"/>
      <c r="D112" s="169"/>
      <c r="E112" s="166"/>
      <c r="F112" s="166"/>
      <c r="G112" s="166"/>
      <c r="H112" s="166"/>
      <c r="I112" s="168"/>
      <c r="J112" s="168"/>
      <c r="K112" s="168"/>
      <c r="L112" s="168"/>
      <c r="M112" s="169"/>
      <c r="N112" s="91" t="str">
        <f t="shared" si="3"/>
        <v/>
      </c>
      <c r="O112" s="158"/>
      <c r="P112" s="113"/>
      <c r="Q112" s="158"/>
      <c r="R112" s="165"/>
      <c r="S112" s="158"/>
      <c r="T112" s="165"/>
      <c r="U112" s="158"/>
      <c r="V112" s="165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7"/>
      <c r="AH112" s="167"/>
      <c r="AI112" s="167"/>
      <c r="AJ112" s="167"/>
      <c r="AK112" s="161"/>
      <c r="AL112" s="161"/>
      <c r="AM112" s="161"/>
      <c r="AN112" s="161"/>
      <c r="AO112" s="161"/>
      <c r="AP112" s="161"/>
      <c r="AQ112" s="161"/>
      <c r="AR112" s="161"/>
    </row>
    <row r="113" spans="1:44" s="126" customFormat="1" ht="15" customHeight="1">
      <c r="A113" s="156"/>
      <c r="B113" s="164"/>
      <c r="C113" s="165"/>
      <c r="D113" s="169"/>
      <c r="E113" s="166"/>
      <c r="F113" s="166"/>
      <c r="G113" s="166"/>
      <c r="H113" s="166"/>
      <c r="I113" s="168"/>
      <c r="J113" s="168"/>
      <c r="K113" s="168"/>
      <c r="L113" s="168"/>
      <c r="M113" s="169"/>
      <c r="N113" s="91" t="str">
        <f t="shared" si="3"/>
        <v/>
      </c>
      <c r="O113" s="158"/>
      <c r="P113" s="113"/>
      <c r="Q113" s="158"/>
      <c r="R113" s="165"/>
      <c r="S113" s="158"/>
      <c r="T113" s="165"/>
      <c r="U113" s="158"/>
      <c r="V113" s="165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7"/>
      <c r="AH113" s="167"/>
      <c r="AI113" s="167"/>
      <c r="AJ113" s="167"/>
      <c r="AK113" s="161"/>
      <c r="AL113" s="161"/>
      <c r="AM113" s="161"/>
      <c r="AN113" s="161"/>
      <c r="AO113" s="161"/>
      <c r="AP113" s="161"/>
      <c r="AQ113" s="161"/>
      <c r="AR113" s="161"/>
    </row>
    <row r="114" spans="1:44" s="126" customFormat="1" ht="15" customHeight="1">
      <c r="A114" s="156"/>
      <c r="B114" s="164"/>
      <c r="C114" s="165"/>
      <c r="D114" s="169"/>
      <c r="E114" s="166"/>
      <c r="F114" s="166"/>
      <c r="G114" s="166"/>
      <c r="H114" s="166"/>
      <c r="I114" s="168"/>
      <c r="J114" s="168"/>
      <c r="K114" s="168"/>
      <c r="L114" s="168"/>
      <c r="M114" s="169"/>
      <c r="N114" s="91" t="str">
        <f t="shared" si="3"/>
        <v/>
      </c>
      <c r="O114" s="158"/>
      <c r="P114" s="113"/>
      <c r="Q114" s="158"/>
      <c r="R114" s="165"/>
      <c r="S114" s="158"/>
      <c r="T114" s="165"/>
      <c r="U114" s="158"/>
      <c r="V114" s="165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7"/>
      <c r="AH114" s="167"/>
      <c r="AI114" s="167"/>
      <c r="AJ114" s="167"/>
      <c r="AK114" s="161"/>
      <c r="AL114" s="161"/>
      <c r="AM114" s="161"/>
      <c r="AN114" s="161"/>
      <c r="AO114" s="161"/>
      <c r="AP114" s="161"/>
      <c r="AQ114" s="161"/>
      <c r="AR114" s="161"/>
    </row>
    <row r="115" spans="1:44" s="126" customFormat="1" ht="15" customHeight="1">
      <c r="A115" s="156"/>
      <c r="B115" s="164"/>
      <c r="C115" s="165"/>
      <c r="D115" s="169"/>
      <c r="E115" s="166"/>
      <c r="F115" s="166"/>
      <c r="G115" s="166"/>
      <c r="H115" s="166"/>
      <c r="I115" s="168"/>
      <c r="J115" s="168"/>
      <c r="K115" s="168"/>
      <c r="L115" s="168"/>
      <c r="M115" s="169"/>
      <c r="N115" s="91" t="str">
        <f t="shared" si="3"/>
        <v/>
      </c>
      <c r="O115" s="158"/>
      <c r="P115" s="113"/>
      <c r="Q115" s="158"/>
      <c r="R115" s="165"/>
      <c r="S115" s="158"/>
      <c r="T115" s="165"/>
      <c r="U115" s="158"/>
      <c r="V115" s="165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7"/>
      <c r="AH115" s="167"/>
      <c r="AI115" s="167"/>
      <c r="AJ115" s="167"/>
      <c r="AK115" s="161"/>
      <c r="AL115" s="161"/>
      <c r="AM115" s="161"/>
      <c r="AN115" s="161"/>
      <c r="AO115" s="161"/>
      <c r="AP115" s="161"/>
      <c r="AQ115" s="161"/>
      <c r="AR115" s="161"/>
    </row>
    <row r="116" spans="1:44" s="126" customFormat="1" ht="15" customHeight="1">
      <c r="A116" s="156"/>
      <c r="B116" s="164"/>
      <c r="C116" s="165"/>
      <c r="D116" s="169"/>
      <c r="E116" s="166"/>
      <c r="F116" s="166"/>
      <c r="G116" s="166"/>
      <c r="H116" s="166"/>
      <c r="I116" s="168"/>
      <c r="J116" s="168"/>
      <c r="K116" s="168"/>
      <c r="L116" s="168"/>
      <c r="M116" s="169"/>
      <c r="N116" s="91" t="str">
        <f t="shared" si="3"/>
        <v/>
      </c>
      <c r="O116" s="158"/>
      <c r="P116" s="113"/>
      <c r="Q116" s="158"/>
      <c r="R116" s="165"/>
      <c r="S116" s="158"/>
      <c r="T116" s="165"/>
      <c r="U116" s="158"/>
      <c r="V116" s="165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7"/>
      <c r="AH116" s="167"/>
      <c r="AI116" s="167"/>
      <c r="AJ116" s="167"/>
      <c r="AK116" s="161"/>
      <c r="AL116" s="161"/>
      <c r="AM116" s="161"/>
      <c r="AN116" s="161"/>
      <c r="AO116" s="161"/>
      <c r="AP116" s="161"/>
      <c r="AQ116" s="161"/>
      <c r="AR116" s="161"/>
    </row>
    <row r="117" spans="1:44" s="126" customFormat="1" ht="15" customHeight="1">
      <c r="A117" s="156"/>
      <c r="B117" s="164"/>
      <c r="C117" s="165"/>
      <c r="D117" s="169"/>
      <c r="E117" s="166"/>
      <c r="F117" s="166"/>
      <c r="G117" s="166"/>
      <c r="H117" s="166"/>
      <c r="I117" s="168"/>
      <c r="J117" s="168"/>
      <c r="K117" s="168"/>
      <c r="L117" s="168"/>
      <c r="M117" s="169"/>
      <c r="N117" s="91" t="str">
        <f t="shared" si="3"/>
        <v/>
      </c>
      <c r="O117" s="158"/>
      <c r="P117" s="113"/>
      <c r="Q117" s="158"/>
      <c r="R117" s="165"/>
      <c r="S117" s="158"/>
      <c r="T117" s="165"/>
      <c r="U117" s="158"/>
      <c r="V117" s="165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7"/>
      <c r="AH117" s="167"/>
      <c r="AI117" s="167"/>
      <c r="AJ117" s="167"/>
      <c r="AK117" s="161"/>
      <c r="AL117" s="161"/>
      <c r="AM117" s="161"/>
      <c r="AN117" s="161"/>
      <c r="AO117" s="161"/>
      <c r="AP117" s="161"/>
      <c r="AQ117" s="161"/>
      <c r="AR117" s="161"/>
    </row>
    <row r="118" spans="1:44" s="126" customFormat="1" ht="15" customHeight="1">
      <c r="A118" s="156"/>
      <c r="B118" s="164"/>
      <c r="C118" s="165"/>
      <c r="D118" s="169"/>
      <c r="E118" s="166"/>
      <c r="F118" s="166"/>
      <c r="G118" s="166"/>
      <c r="H118" s="166"/>
      <c r="I118" s="168"/>
      <c r="J118" s="168"/>
      <c r="K118" s="168"/>
      <c r="L118" s="168"/>
      <c r="M118" s="169"/>
      <c r="N118" s="91" t="str">
        <f t="shared" si="3"/>
        <v/>
      </c>
      <c r="O118" s="158"/>
      <c r="P118" s="113"/>
      <c r="Q118" s="158"/>
      <c r="R118" s="165"/>
      <c r="S118" s="158"/>
      <c r="T118" s="165"/>
      <c r="U118" s="158"/>
      <c r="V118" s="165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7"/>
      <c r="AH118" s="167"/>
      <c r="AI118" s="167"/>
      <c r="AJ118" s="167"/>
      <c r="AK118" s="161"/>
      <c r="AL118" s="161"/>
      <c r="AM118" s="161"/>
      <c r="AN118" s="161"/>
      <c r="AO118" s="161"/>
      <c r="AP118" s="161"/>
      <c r="AQ118" s="161"/>
      <c r="AR118" s="161"/>
    </row>
    <row r="119" spans="1:44" s="126" customFormat="1" ht="15" customHeight="1">
      <c r="A119" s="156"/>
      <c r="B119" s="164"/>
      <c r="C119" s="165"/>
      <c r="D119" s="169"/>
      <c r="E119" s="166"/>
      <c r="F119" s="166"/>
      <c r="G119" s="166"/>
      <c r="H119" s="166"/>
      <c r="I119" s="168"/>
      <c r="J119" s="168"/>
      <c r="K119" s="168"/>
      <c r="L119" s="168"/>
      <c r="M119" s="169"/>
      <c r="N119" s="91" t="str">
        <f t="shared" si="3"/>
        <v/>
      </c>
      <c r="O119" s="158"/>
      <c r="P119" s="113"/>
      <c r="Q119" s="158"/>
      <c r="R119" s="165"/>
      <c r="S119" s="158"/>
      <c r="T119" s="165"/>
      <c r="U119" s="158"/>
      <c r="V119" s="165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7"/>
      <c r="AH119" s="167"/>
      <c r="AI119" s="167"/>
      <c r="AJ119" s="167"/>
      <c r="AK119" s="161"/>
      <c r="AL119" s="161"/>
      <c r="AM119" s="161"/>
      <c r="AN119" s="161"/>
      <c r="AO119" s="161"/>
      <c r="AP119" s="161"/>
      <c r="AQ119" s="161"/>
      <c r="AR119" s="161"/>
    </row>
    <row r="120" spans="1:44" s="126" customFormat="1" ht="15" customHeight="1">
      <c r="A120" s="156"/>
      <c r="B120" s="164"/>
      <c r="C120" s="165"/>
      <c r="D120" s="169"/>
      <c r="E120" s="166"/>
      <c r="F120" s="166"/>
      <c r="G120" s="166"/>
      <c r="H120" s="166"/>
      <c r="I120" s="168"/>
      <c r="J120" s="168"/>
      <c r="K120" s="168"/>
      <c r="L120" s="168"/>
      <c r="M120" s="169"/>
      <c r="N120" s="91" t="str">
        <f t="shared" si="3"/>
        <v/>
      </c>
      <c r="O120" s="158"/>
      <c r="P120" s="113"/>
      <c r="Q120" s="158"/>
      <c r="R120" s="165"/>
      <c r="S120" s="158"/>
      <c r="T120" s="165"/>
      <c r="U120" s="158"/>
      <c r="V120" s="165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7"/>
      <c r="AH120" s="167"/>
      <c r="AI120" s="167"/>
      <c r="AJ120" s="167"/>
      <c r="AK120" s="161"/>
      <c r="AL120" s="161"/>
      <c r="AM120" s="161"/>
      <c r="AN120" s="161"/>
      <c r="AO120" s="161"/>
      <c r="AP120" s="161"/>
      <c r="AQ120" s="161"/>
      <c r="AR120" s="161"/>
    </row>
    <row r="121" spans="1:44" s="126" customFormat="1" ht="15" customHeight="1">
      <c r="A121" s="156"/>
      <c r="B121" s="164"/>
      <c r="C121" s="165"/>
      <c r="D121" s="169"/>
      <c r="E121" s="166"/>
      <c r="F121" s="166"/>
      <c r="G121" s="166"/>
      <c r="H121" s="166"/>
      <c r="I121" s="168"/>
      <c r="J121" s="168"/>
      <c r="K121" s="168"/>
      <c r="L121" s="168"/>
      <c r="M121" s="169"/>
      <c r="N121" s="91" t="str">
        <f t="shared" si="3"/>
        <v/>
      </c>
      <c r="O121" s="158"/>
      <c r="P121" s="113"/>
      <c r="Q121" s="158"/>
      <c r="R121" s="165"/>
      <c r="S121" s="158"/>
      <c r="T121" s="165"/>
      <c r="U121" s="158"/>
      <c r="V121" s="165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7"/>
      <c r="AH121" s="167"/>
      <c r="AI121" s="167"/>
      <c r="AJ121" s="167"/>
      <c r="AK121" s="161"/>
      <c r="AL121" s="161"/>
      <c r="AM121" s="161"/>
      <c r="AN121" s="161"/>
      <c r="AO121" s="161"/>
      <c r="AP121" s="161"/>
      <c r="AQ121" s="161"/>
      <c r="AR121" s="161"/>
    </row>
    <row r="122" spans="1:44" s="126" customFormat="1" ht="15" customHeight="1">
      <c r="A122" s="156"/>
      <c r="B122" s="164"/>
      <c r="C122" s="165"/>
      <c r="D122" s="169"/>
      <c r="E122" s="166"/>
      <c r="F122" s="166"/>
      <c r="G122" s="166"/>
      <c r="H122" s="166"/>
      <c r="I122" s="168"/>
      <c r="J122" s="168"/>
      <c r="K122" s="168"/>
      <c r="L122" s="168"/>
      <c r="M122" s="169"/>
      <c r="N122" s="91" t="str">
        <f t="shared" si="3"/>
        <v/>
      </c>
      <c r="O122" s="158"/>
      <c r="P122" s="113"/>
      <c r="Q122" s="158"/>
      <c r="R122" s="165"/>
      <c r="S122" s="158"/>
      <c r="T122" s="165"/>
      <c r="U122" s="158"/>
      <c r="V122" s="165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7"/>
      <c r="AH122" s="167"/>
      <c r="AI122" s="167"/>
      <c r="AJ122" s="167"/>
      <c r="AK122" s="161"/>
      <c r="AL122" s="161"/>
      <c r="AM122" s="161"/>
      <c r="AN122" s="161"/>
      <c r="AO122" s="161"/>
      <c r="AP122" s="161"/>
      <c r="AQ122" s="161"/>
      <c r="AR122" s="161"/>
    </row>
    <row r="123" spans="1:44" s="126" customFormat="1" ht="15" customHeight="1">
      <c r="A123" s="156"/>
      <c r="B123" s="164"/>
      <c r="C123" s="165"/>
      <c r="D123" s="169"/>
      <c r="E123" s="166"/>
      <c r="F123" s="166"/>
      <c r="G123" s="166"/>
      <c r="H123" s="166"/>
      <c r="I123" s="168"/>
      <c r="J123" s="168"/>
      <c r="K123" s="168"/>
      <c r="L123" s="168"/>
      <c r="M123" s="169"/>
      <c r="N123" s="91" t="str">
        <f t="shared" si="3"/>
        <v/>
      </c>
      <c r="O123" s="158"/>
      <c r="P123" s="113"/>
      <c r="Q123" s="158"/>
      <c r="R123" s="165"/>
      <c r="S123" s="158"/>
      <c r="T123" s="165"/>
      <c r="U123" s="158"/>
      <c r="V123" s="165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7"/>
      <c r="AH123" s="167"/>
      <c r="AI123" s="167"/>
      <c r="AJ123" s="167"/>
      <c r="AK123" s="161"/>
      <c r="AL123" s="161"/>
      <c r="AM123" s="161"/>
      <c r="AN123" s="161"/>
      <c r="AO123" s="161"/>
      <c r="AP123" s="161"/>
      <c r="AQ123" s="161"/>
      <c r="AR123" s="161"/>
    </row>
    <row r="124" spans="1:44" s="126" customFormat="1" ht="15" customHeight="1">
      <c r="A124" s="156"/>
      <c r="B124" s="164"/>
      <c r="C124" s="165"/>
      <c r="D124" s="169"/>
      <c r="E124" s="166"/>
      <c r="F124" s="166"/>
      <c r="G124" s="166"/>
      <c r="H124" s="166"/>
      <c r="I124" s="168"/>
      <c r="J124" s="168"/>
      <c r="K124" s="168"/>
      <c r="L124" s="168"/>
      <c r="M124" s="169"/>
      <c r="N124" s="91" t="str">
        <f t="shared" si="3"/>
        <v/>
      </c>
      <c r="O124" s="158"/>
      <c r="P124" s="113"/>
      <c r="Q124" s="158"/>
      <c r="R124" s="165"/>
      <c r="S124" s="158"/>
      <c r="T124" s="165"/>
      <c r="U124" s="158"/>
      <c r="V124" s="165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7"/>
      <c r="AH124" s="167"/>
      <c r="AI124" s="167"/>
      <c r="AJ124" s="167"/>
      <c r="AK124" s="161"/>
      <c r="AL124" s="161"/>
      <c r="AM124" s="161"/>
      <c r="AN124" s="161"/>
      <c r="AO124" s="161"/>
      <c r="AP124" s="161"/>
      <c r="AQ124" s="161"/>
      <c r="AR124" s="161"/>
    </row>
    <row r="125" spans="1:44" s="126" customFormat="1" ht="15" customHeight="1">
      <c r="A125" s="156"/>
      <c r="B125" s="164"/>
      <c r="C125" s="165"/>
      <c r="D125" s="169"/>
      <c r="E125" s="166"/>
      <c r="F125" s="166"/>
      <c r="G125" s="166"/>
      <c r="H125" s="166"/>
      <c r="I125" s="168"/>
      <c r="J125" s="168"/>
      <c r="K125" s="168"/>
      <c r="L125" s="168"/>
      <c r="M125" s="169"/>
      <c r="N125" s="91" t="str">
        <f t="shared" si="3"/>
        <v/>
      </c>
      <c r="O125" s="158"/>
      <c r="P125" s="113"/>
      <c r="Q125" s="158"/>
      <c r="R125" s="165"/>
      <c r="S125" s="158"/>
      <c r="T125" s="165"/>
      <c r="U125" s="158"/>
      <c r="V125" s="165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7"/>
      <c r="AH125" s="167"/>
      <c r="AI125" s="167"/>
      <c r="AJ125" s="167"/>
      <c r="AK125" s="161"/>
      <c r="AL125" s="161"/>
      <c r="AM125" s="161"/>
      <c r="AN125" s="161"/>
      <c r="AO125" s="161"/>
      <c r="AP125" s="161"/>
      <c r="AQ125" s="161"/>
      <c r="AR125" s="161"/>
    </row>
    <row r="126" spans="1:44" s="126" customFormat="1" ht="15" customHeight="1">
      <c r="A126" s="170"/>
      <c r="B126" s="171"/>
      <c r="C126" s="172"/>
      <c r="D126" s="173"/>
      <c r="E126" s="172"/>
      <c r="F126" s="172"/>
      <c r="G126" s="172"/>
      <c r="H126" s="172"/>
      <c r="I126" s="174"/>
      <c r="J126" s="174"/>
      <c r="K126" s="174"/>
      <c r="L126" s="174"/>
      <c r="M126" s="172"/>
      <c r="N126" s="172"/>
      <c r="O126" s="172"/>
      <c r="P126" s="172"/>
      <c r="Q126" s="172"/>
      <c r="R126" s="174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</row>
    <row r="127" spans="1:44" s="126" customFormat="1" ht="15" customHeight="1">
      <c r="A127" s="170"/>
      <c r="B127" s="171"/>
      <c r="C127" s="172"/>
      <c r="D127" s="173"/>
      <c r="E127" s="172"/>
      <c r="F127" s="172"/>
      <c r="G127" s="172"/>
      <c r="H127" s="172"/>
      <c r="I127" s="174"/>
      <c r="J127" s="174"/>
      <c r="K127" s="174"/>
      <c r="L127" s="174"/>
      <c r="M127" s="172"/>
      <c r="N127" s="172"/>
      <c r="O127" s="172"/>
      <c r="P127" s="172"/>
      <c r="Q127" s="172"/>
      <c r="R127" s="174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</row>
    <row r="128" spans="1:4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sheetProtection password="CEED" sheet="1" objects="1" scenarios="1"/>
  <mergeCells count="103">
    <mergeCell ref="A1:C1"/>
    <mergeCell ref="M1:O1"/>
    <mergeCell ref="A2:C2"/>
    <mergeCell ref="F2:H2"/>
    <mergeCell ref="A3:C3"/>
    <mergeCell ref="F3:H3"/>
    <mergeCell ref="A4:C4"/>
    <mergeCell ref="F4:H4"/>
    <mergeCell ref="A5:B5"/>
    <mergeCell ref="F5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AJ59"/>
    <mergeCell ref="AK59:AR60"/>
    <mergeCell ref="A60:A63"/>
    <mergeCell ref="B60:H60"/>
    <mergeCell ref="I60:T60"/>
    <mergeCell ref="U60:V62"/>
    <mergeCell ref="W60:AJ60"/>
    <mergeCell ref="B61:B63"/>
    <mergeCell ref="C61:C63"/>
    <mergeCell ref="D61:D63"/>
    <mergeCell ref="E61:E63"/>
    <mergeCell ref="F61:H61"/>
    <mergeCell ref="I61:L61"/>
    <mergeCell ref="M61:N61"/>
    <mergeCell ref="O61:O63"/>
    <mergeCell ref="Q61:T62"/>
    <mergeCell ref="W61:AH61"/>
    <mergeCell ref="AI61:AJ61"/>
    <mergeCell ref="AK61:AP61"/>
    <mergeCell ref="AQ61:AQ63"/>
    <mergeCell ref="AR61:AR63"/>
    <mergeCell ref="F62:F63"/>
    <mergeCell ref="G62:G63"/>
    <mergeCell ref="H62:H63"/>
    <mergeCell ref="I62:K62"/>
    <mergeCell ref="AI62:AI63"/>
    <mergeCell ref="AJ62:AJ63"/>
    <mergeCell ref="AK62:AM62"/>
    <mergeCell ref="AN62:AP62"/>
    <mergeCell ref="Q63:R63"/>
    <mergeCell ref="S63:T63"/>
    <mergeCell ref="L62:L63"/>
    <mergeCell ref="M62:M63"/>
    <mergeCell ref="N62:N63"/>
    <mergeCell ref="W62:X62"/>
    <mergeCell ref="Y62:Z62"/>
    <mergeCell ref="AA62:AB62"/>
    <mergeCell ref="AC62:AD62"/>
    <mergeCell ref="AE62:AF62"/>
    <mergeCell ref="AG62:AH62"/>
  </mergeCells>
  <pageMargins left="0.7" right="0.7" top="0.75" bottom="0.75" header="0.51180555555555496" footer="0.51180555555555496"/>
  <pageSetup paperSize="9" firstPageNumber="0" orientation="portrait" horizontalDpi="300" verticalDpi="30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0000000}">
          <x14:formula1>
            <xm:f>Лист5!$C$53:$C$55</xm:f>
          </x14:formula1>
          <x14:formula2>
            <xm:f>0</xm:f>
          </x14:formula2>
          <xm:sqref>O66:O125</xm:sqref>
        </x14:dataValidation>
        <x14:dataValidation type="list" allowBlank="1" showInputMessage="1" showErrorMessage="1" xr:uid="{00000000-0002-0000-0600-000001000000}">
          <x14:formula1>
            <xm:f>Лист5!$D$53:$D$62</xm:f>
          </x14:formula1>
          <x14:formula2>
            <xm:f>0</xm:f>
          </x14:formula2>
          <xm:sqref>Q66:Q125 S66:S125</xm:sqref>
        </x14:dataValidation>
        <x14:dataValidation type="list" allowBlank="1" showInputMessage="1" showErrorMessage="1" xr:uid="{00000000-0002-0000-0600-000002000000}">
          <x14:formula1>
            <xm:f>Лист5!$H$52:$H$56</xm:f>
          </x14:formula1>
          <x14:formula2>
            <xm:f>0</xm:f>
          </x14:formula2>
          <xm:sqref>U66:U125</xm:sqref>
        </x14:dataValidation>
        <x14:dataValidation type="list" allowBlank="1" showInputMessage="1" showErrorMessage="1" xr:uid="{00000000-0002-0000-0600-000003000000}">
          <x14:formula1>
            <xm:f>Лист5!$F$67:$F$70</xm:f>
          </x14:formula1>
          <x14:formula2>
            <xm:f>0</xm:f>
          </x14:formula2>
          <xm:sqref>P66:P125</xm:sqref>
        </x14:dataValidation>
        <x14:dataValidation type="list" allowBlank="1" showInputMessage="1" showErrorMessage="1" xr:uid="{00000000-0002-0000-0600-000004000000}">
          <x14:formula1>
            <xm:f>Лист5!$A$52:$A$56</xm:f>
          </x14:formula1>
          <x14:formula2>
            <xm:f>0</xm:f>
          </x14:formula2>
          <xm:sqref>A66:A125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MK160"/>
  <sheetViews>
    <sheetView topLeftCell="AK9" workbookViewId="0">
      <selection activeCell="A44" sqref="A44:A99"/>
    </sheetView>
  </sheetViews>
  <sheetFormatPr defaultRowHeight="15.75"/>
  <cols>
    <col min="1" max="1" width="19" style="176" customWidth="1"/>
    <col min="2" max="2" width="19.7109375" style="177" customWidth="1"/>
    <col min="3" max="3" width="32.42578125" style="1" customWidth="1"/>
    <col min="4" max="4" width="30.28515625" style="1" customWidth="1"/>
    <col min="5" max="5" width="36.7109375" style="1" customWidth="1"/>
    <col min="6" max="6" width="9.140625" style="1" customWidth="1"/>
    <col min="7" max="7" width="13.85546875" style="1" customWidth="1"/>
    <col min="8" max="8" width="17.7109375" style="1" customWidth="1"/>
    <col min="9" max="10" width="13" style="1" customWidth="1"/>
    <col min="11" max="11" width="21.85546875" style="1" customWidth="1"/>
    <col min="12" max="12" width="9.140625" style="1" customWidth="1"/>
    <col min="13" max="14" width="19" style="1" customWidth="1"/>
    <col min="15" max="15" width="9.140625" style="1" customWidth="1"/>
    <col min="16" max="17" width="12.42578125" style="1" customWidth="1"/>
    <col min="18" max="18" width="18.85546875" style="1" customWidth="1"/>
    <col min="19" max="19" width="23.28515625" style="1" customWidth="1"/>
    <col min="20" max="20" width="11.5703125" style="1" hidden="1" customWidth="1"/>
    <col min="21" max="35" width="9.140625" style="1" customWidth="1"/>
    <col min="36" max="36" width="14.140625" style="1" customWidth="1"/>
    <col min="37" max="38" width="12.7109375" style="1" customWidth="1"/>
    <col min="39" max="46" width="25.5703125" style="1" customWidth="1"/>
    <col min="47" max="1025" width="9.140625" style="1" customWidth="1"/>
  </cols>
  <sheetData>
    <row r="1" spans="1:6">
      <c r="A1" s="396" t="s">
        <v>1172</v>
      </c>
      <c r="B1" s="396"/>
      <c r="C1" s="396"/>
    </row>
    <row r="2" spans="1:6" ht="32.25" customHeight="1">
      <c r="A2" s="335" t="s">
        <v>785</v>
      </c>
      <c r="B2" s="335"/>
      <c r="C2" s="64" t="str">
        <f>'Форма ОУ Общие сведения '!E2</f>
        <v>Георгиевский</v>
      </c>
      <c r="D2" s="349" t="s">
        <v>784</v>
      </c>
      <c r="E2" s="349"/>
      <c r="F2" s="349"/>
    </row>
    <row r="3" spans="1:6" ht="32.25" customHeight="1">
      <c r="A3" s="335" t="s">
        <v>790</v>
      </c>
      <c r="B3" s="335"/>
      <c r="C3" s="64" t="str">
        <f>'Форма ОУ Общие сведения '!E5</f>
        <v xml:space="preserve">МБОУ СОШ№26 </v>
      </c>
      <c r="D3" s="350" t="s">
        <v>787</v>
      </c>
      <c r="E3" s="350"/>
      <c r="F3" s="350"/>
    </row>
    <row r="4" spans="1:6" ht="15.75" customHeight="1">
      <c r="A4" s="335" t="s">
        <v>1048</v>
      </c>
      <c r="B4" s="335"/>
      <c r="C4" s="64">
        <f ca="1">'Форма ОУ Общие сведения '!E6</f>
        <v>8</v>
      </c>
      <c r="D4" s="351" t="s">
        <v>789</v>
      </c>
      <c r="E4" s="351"/>
      <c r="F4" s="351"/>
    </row>
    <row r="5" spans="1:6" ht="16.5" customHeight="1">
      <c r="A5" s="335" t="s">
        <v>798</v>
      </c>
      <c r="B5" s="335"/>
      <c r="C5" s="178" t="str">
        <f>'Форма ОУ Общие сведения '!E7</f>
        <v>СОШ</v>
      </c>
      <c r="D5" s="353" t="s">
        <v>793</v>
      </c>
      <c r="E5" s="353"/>
      <c r="F5" s="353"/>
    </row>
    <row r="6" spans="1:6" ht="51" customHeight="1">
      <c r="A6" s="394" t="s">
        <v>1173</v>
      </c>
      <c r="B6" s="394"/>
      <c r="C6" s="144" t="s">
        <v>1576</v>
      </c>
    </row>
    <row r="7" spans="1:6" ht="15.75" customHeight="1">
      <c r="A7" s="395" t="s">
        <v>802</v>
      </c>
      <c r="B7" s="395"/>
      <c r="C7" s="145" t="s">
        <v>1577</v>
      </c>
    </row>
    <row r="8" spans="1:6" ht="15.75" customHeight="1">
      <c r="A8" s="395" t="s">
        <v>803</v>
      </c>
      <c r="B8" s="395"/>
      <c r="C8" s="145" t="s">
        <v>1578</v>
      </c>
    </row>
    <row r="9" spans="1:6" ht="17.25" customHeight="1">
      <c r="A9" s="394" t="s">
        <v>804</v>
      </c>
      <c r="B9" s="394"/>
      <c r="C9" s="66" t="s">
        <v>1580</v>
      </c>
    </row>
    <row r="10" spans="1:6" ht="16.5" customHeight="1">
      <c r="A10" s="394" t="s">
        <v>805</v>
      </c>
      <c r="B10" s="394"/>
      <c r="C10" s="179" t="s">
        <v>1579</v>
      </c>
    </row>
    <row r="11" spans="1:6" ht="15.75" customHeight="1">
      <c r="A11" s="335" t="s">
        <v>809</v>
      </c>
      <c r="B11" s="335"/>
      <c r="C11" s="180">
        <f>'Форма ОУ Общие сведения '!E26+'Форма ОУ Общие сведения '!E27</f>
        <v>3</v>
      </c>
    </row>
    <row r="12" spans="1:6" ht="15.75" customHeight="1">
      <c r="A12" s="335" t="s">
        <v>821</v>
      </c>
      <c r="B12" s="335"/>
      <c r="C12" s="143">
        <f>'Форма ОУ Общие сведения '!E26</f>
        <v>2</v>
      </c>
    </row>
    <row r="13" spans="1:6" ht="15.75" customHeight="1">
      <c r="A13" s="335" t="s">
        <v>822</v>
      </c>
      <c r="B13" s="335"/>
      <c r="C13" s="143">
        <f>'Форма ОУ Общие сведения '!E27</f>
        <v>1</v>
      </c>
    </row>
    <row r="14" spans="1:6" ht="27.75" customHeight="1">
      <c r="A14" s="335" t="s">
        <v>1174</v>
      </c>
      <c r="B14" s="335"/>
      <c r="C14" s="143">
        <f>'Форма ОУ Общие сведения '!E58+'Форма ОУ Общие сведения '!E61</f>
        <v>57</v>
      </c>
      <c r="D14" s="181">
        <f>B23-C14</f>
        <v>0</v>
      </c>
    </row>
    <row r="15" spans="1:6" ht="17.25" customHeight="1">
      <c r="A15" s="335" t="s">
        <v>1175</v>
      </c>
      <c r="B15" s="335"/>
      <c r="C15" s="143">
        <f>'Форма ОУ Общие сведения '!E58</f>
        <v>37</v>
      </c>
    </row>
    <row r="16" spans="1:6" ht="18" customHeight="1">
      <c r="A16" s="392" t="s">
        <v>1176</v>
      </c>
      <c r="B16" s="392"/>
      <c r="C16" s="182">
        <f>'Форма ОУ Общие сведения '!E61</f>
        <v>20</v>
      </c>
    </row>
    <row r="17" spans="1:46" ht="21.75" customHeight="1">
      <c r="A17" s="183" t="s">
        <v>1177</v>
      </c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M17" s="376" t="s">
        <v>1150</v>
      </c>
      <c r="AN17" s="376"/>
      <c r="AO17" s="376"/>
      <c r="AP17" s="376"/>
      <c r="AQ17" s="376"/>
      <c r="AR17" s="376"/>
      <c r="AS17" s="376"/>
      <c r="AT17" s="376"/>
    </row>
    <row r="18" spans="1:46" ht="20.25" customHeight="1">
      <c r="A18" s="360" t="s">
        <v>1059</v>
      </c>
      <c r="B18" s="393" t="s">
        <v>1060</v>
      </c>
      <c r="C18" s="393"/>
      <c r="D18" s="393"/>
      <c r="E18" s="393"/>
      <c r="F18" s="393"/>
      <c r="G18" s="393"/>
      <c r="H18" s="393"/>
      <c r="I18" s="393" t="s">
        <v>1178</v>
      </c>
      <c r="J18" s="393"/>
      <c r="K18" s="393"/>
      <c r="L18" s="393"/>
      <c r="M18" s="393"/>
      <c r="N18" s="393"/>
      <c r="O18" s="393"/>
      <c r="P18" s="393"/>
      <c r="Q18" s="393"/>
      <c r="R18" s="393"/>
      <c r="S18" s="393" t="s">
        <v>1179</v>
      </c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76"/>
      <c r="AN18" s="376"/>
      <c r="AO18" s="376"/>
      <c r="AP18" s="376"/>
      <c r="AQ18" s="376"/>
      <c r="AR18" s="376"/>
      <c r="AS18" s="376"/>
      <c r="AT18" s="376"/>
    </row>
    <row r="19" spans="1:46" ht="29.25" customHeight="1">
      <c r="A19" s="360"/>
      <c r="B19" s="360" t="s">
        <v>1065</v>
      </c>
      <c r="C19" s="360" t="s">
        <v>1066</v>
      </c>
      <c r="D19" s="360" t="s">
        <v>1067</v>
      </c>
      <c r="E19" s="360" t="s">
        <v>1068</v>
      </c>
      <c r="F19" s="360" t="s">
        <v>1069</v>
      </c>
      <c r="G19" s="360"/>
      <c r="H19" s="360"/>
      <c r="I19" s="360" t="s">
        <v>1071</v>
      </c>
      <c r="J19" s="360"/>
      <c r="K19" s="360"/>
      <c r="L19" s="360"/>
      <c r="M19" s="378" t="s">
        <v>1072</v>
      </c>
      <c r="N19" s="378"/>
      <c r="O19" s="378" t="s">
        <v>1180</v>
      </c>
      <c r="P19" s="378"/>
      <c r="Q19" s="378"/>
      <c r="R19" s="360" t="s">
        <v>1181</v>
      </c>
      <c r="S19" s="360" t="s">
        <v>1117</v>
      </c>
      <c r="T19" s="84"/>
      <c r="U19" s="360" t="s">
        <v>1182</v>
      </c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 t="s">
        <v>1183</v>
      </c>
      <c r="AK19" s="360"/>
      <c r="AL19" s="360"/>
      <c r="AM19" s="375" t="s">
        <v>1158</v>
      </c>
      <c r="AN19" s="375"/>
      <c r="AO19" s="375"/>
      <c r="AP19" s="375"/>
      <c r="AQ19" s="375"/>
      <c r="AR19" s="375"/>
      <c r="AS19" s="354" t="s">
        <v>1184</v>
      </c>
      <c r="AT19" s="354" t="s">
        <v>1185</v>
      </c>
    </row>
    <row r="20" spans="1:46" s="187" customFormat="1" ht="47.25" customHeight="1">
      <c r="A20" s="360"/>
      <c r="B20" s="360"/>
      <c r="C20" s="360"/>
      <c r="D20" s="360"/>
      <c r="E20" s="360"/>
      <c r="F20" s="360" t="s">
        <v>1098</v>
      </c>
      <c r="G20" s="360" t="s">
        <v>1099</v>
      </c>
      <c r="H20" s="360" t="s">
        <v>1100</v>
      </c>
      <c r="I20" s="360" t="s">
        <v>1186</v>
      </c>
      <c r="J20" s="360"/>
      <c r="K20" s="360"/>
      <c r="L20" s="360" t="s">
        <v>1162</v>
      </c>
      <c r="M20" s="360" t="s">
        <v>1103</v>
      </c>
      <c r="N20" s="360" t="s">
        <v>1104</v>
      </c>
      <c r="O20" s="360" t="s">
        <v>1187</v>
      </c>
      <c r="P20" s="360" t="s">
        <v>1188</v>
      </c>
      <c r="Q20" s="360"/>
      <c r="R20" s="360"/>
      <c r="S20" s="360"/>
      <c r="T20" s="84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 t="s">
        <v>1189</v>
      </c>
      <c r="AK20" s="360" t="s">
        <v>1190</v>
      </c>
      <c r="AL20" s="360"/>
      <c r="AM20" s="375" t="s">
        <v>1165</v>
      </c>
      <c r="AN20" s="375"/>
      <c r="AO20" s="375"/>
      <c r="AP20" s="375" t="s">
        <v>1166</v>
      </c>
      <c r="AQ20" s="375"/>
      <c r="AR20" s="375"/>
      <c r="AS20" s="354"/>
      <c r="AT20" s="354"/>
    </row>
    <row r="21" spans="1:46" ht="91.5" customHeight="1">
      <c r="A21" s="360"/>
      <c r="B21" s="360"/>
      <c r="C21" s="360"/>
      <c r="D21" s="360"/>
      <c r="E21" s="360"/>
      <c r="F21" s="360"/>
      <c r="G21" s="360"/>
      <c r="H21" s="360"/>
      <c r="I21" s="84" t="s">
        <v>1114</v>
      </c>
      <c r="J21" s="84" t="s">
        <v>1115</v>
      </c>
      <c r="K21" s="84" t="s">
        <v>1167</v>
      </c>
      <c r="L21" s="360"/>
      <c r="M21" s="360"/>
      <c r="N21" s="360"/>
      <c r="O21" s="360"/>
      <c r="P21" s="84" t="s">
        <v>1191</v>
      </c>
      <c r="Q21" s="84" t="s">
        <v>1192</v>
      </c>
      <c r="R21" s="360"/>
      <c r="S21" s="360"/>
      <c r="T21" s="84"/>
      <c r="U21" s="188" t="s">
        <v>1193</v>
      </c>
      <c r="V21" s="188" t="s">
        <v>1030</v>
      </c>
      <c r="W21" s="188" t="s">
        <v>1032</v>
      </c>
      <c r="X21" s="188" t="s">
        <v>1034</v>
      </c>
      <c r="Y21" s="188" t="s">
        <v>1036</v>
      </c>
      <c r="Z21" s="188" t="s">
        <v>1037</v>
      </c>
      <c r="AA21" s="188" t="s">
        <v>1038</v>
      </c>
      <c r="AB21" s="188" t="s">
        <v>1039</v>
      </c>
      <c r="AC21" s="188" t="s">
        <v>1040</v>
      </c>
      <c r="AD21" s="188" t="s">
        <v>1041</v>
      </c>
      <c r="AE21" s="188" t="s">
        <v>1042</v>
      </c>
      <c r="AF21" s="188" t="s">
        <v>1043</v>
      </c>
      <c r="AG21" s="188" t="s">
        <v>1044</v>
      </c>
      <c r="AH21" s="188" t="s">
        <v>1045</v>
      </c>
      <c r="AI21" s="188" t="s">
        <v>1046</v>
      </c>
      <c r="AJ21" s="360"/>
      <c r="AK21" s="360"/>
      <c r="AL21" s="360"/>
      <c r="AM21" s="84" t="s">
        <v>1194</v>
      </c>
      <c r="AN21" s="84" t="s">
        <v>1195</v>
      </c>
      <c r="AO21" s="84" t="s">
        <v>1196</v>
      </c>
      <c r="AP21" s="84" t="s">
        <v>1197</v>
      </c>
      <c r="AQ21" s="84" t="s">
        <v>1195</v>
      </c>
      <c r="AR21" s="84" t="s">
        <v>1196</v>
      </c>
      <c r="AS21" s="354"/>
      <c r="AT21" s="354"/>
    </row>
    <row r="22" spans="1:46" ht="16.5" customHeight="1">
      <c r="A22" s="96" t="s">
        <v>786</v>
      </c>
      <c r="B22" s="84" t="s">
        <v>890</v>
      </c>
      <c r="C22" s="84" t="s">
        <v>890</v>
      </c>
      <c r="D22" s="84" t="s">
        <v>890</v>
      </c>
      <c r="E22" s="84" t="s">
        <v>890</v>
      </c>
      <c r="F22" s="84" t="s">
        <v>890</v>
      </c>
      <c r="G22" s="84" t="s">
        <v>890</v>
      </c>
      <c r="H22" s="84" t="s">
        <v>890</v>
      </c>
      <c r="I22" s="84" t="s">
        <v>890</v>
      </c>
      <c r="J22" s="96" t="s">
        <v>824</v>
      </c>
      <c r="K22" s="96" t="s">
        <v>824</v>
      </c>
      <c r="L22" s="96" t="s">
        <v>824</v>
      </c>
      <c r="M22" s="96" t="s">
        <v>824</v>
      </c>
      <c r="N22" s="96" t="s">
        <v>824</v>
      </c>
      <c r="O22" s="96" t="s">
        <v>1198</v>
      </c>
      <c r="P22" s="96" t="s">
        <v>824</v>
      </c>
      <c r="Q22" s="96" t="s">
        <v>824</v>
      </c>
      <c r="R22" s="96" t="s">
        <v>786</v>
      </c>
      <c r="S22" s="96" t="s">
        <v>786</v>
      </c>
      <c r="T22" s="96"/>
      <c r="U22" s="96" t="s">
        <v>824</v>
      </c>
      <c r="V22" s="96" t="s">
        <v>824</v>
      </c>
      <c r="W22" s="96" t="s">
        <v>824</v>
      </c>
      <c r="X22" s="96" t="s">
        <v>824</v>
      </c>
      <c r="Y22" s="96" t="s">
        <v>824</v>
      </c>
      <c r="Z22" s="96" t="s">
        <v>824</v>
      </c>
      <c r="AA22" s="96" t="s">
        <v>824</v>
      </c>
      <c r="AB22" s="96" t="s">
        <v>824</v>
      </c>
      <c r="AC22" s="96" t="s">
        <v>824</v>
      </c>
      <c r="AD22" s="96" t="s">
        <v>824</v>
      </c>
      <c r="AE22" s="96" t="s">
        <v>824</v>
      </c>
      <c r="AF22" s="96" t="s">
        <v>824</v>
      </c>
      <c r="AG22" s="96" t="s">
        <v>824</v>
      </c>
      <c r="AH22" s="96" t="s">
        <v>824</v>
      </c>
      <c r="AI22" s="96" t="s">
        <v>824</v>
      </c>
      <c r="AJ22" s="96" t="s">
        <v>1199</v>
      </c>
      <c r="AK22" s="96" t="s">
        <v>1199</v>
      </c>
      <c r="AL22" s="96" t="s">
        <v>890</v>
      </c>
      <c r="AM22" s="96" t="s">
        <v>1130</v>
      </c>
      <c r="AN22" s="96" t="s">
        <v>824</v>
      </c>
      <c r="AO22" s="96" t="s">
        <v>824</v>
      </c>
      <c r="AP22" s="96" t="s">
        <v>1130</v>
      </c>
      <c r="AQ22" s="96" t="s">
        <v>824</v>
      </c>
      <c r="AR22" s="96" t="s">
        <v>824</v>
      </c>
      <c r="AS22" s="96" t="s">
        <v>824</v>
      </c>
      <c r="AT22" s="96" t="s">
        <v>824</v>
      </c>
    </row>
    <row r="23" spans="1:46" ht="16.5" customHeight="1">
      <c r="A23" s="96"/>
      <c r="B23" s="84">
        <f t="shared" ref="B23:N23" si="0">SUM(B24:B43)</f>
        <v>57</v>
      </c>
      <c r="C23" s="84">
        <f t="shared" si="0"/>
        <v>1</v>
      </c>
      <c r="D23" s="84">
        <f t="shared" si="0"/>
        <v>1</v>
      </c>
      <c r="E23" s="84">
        <f t="shared" si="0"/>
        <v>10</v>
      </c>
      <c r="F23" s="84">
        <f t="shared" si="0"/>
        <v>2</v>
      </c>
      <c r="G23" s="84">
        <f t="shared" si="0"/>
        <v>7</v>
      </c>
      <c r="H23" s="84">
        <f t="shared" si="0"/>
        <v>0</v>
      </c>
      <c r="I23" s="84">
        <f t="shared" si="0"/>
        <v>0</v>
      </c>
      <c r="J23" s="84">
        <f t="shared" si="0"/>
        <v>1</v>
      </c>
      <c r="K23" s="84">
        <f t="shared" si="0"/>
        <v>0</v>
      </c>
      <c r="L23" s="84">
        <f t="shared" si="0"/>
        <v>0</v>
      </c>
      <c r="M23" s="84">
        <f t="shared" si="0"/>
        <v>57</v>
      </c>
      <c r="N23" s="84">
        <f t="shared" si="0"/>
        <v>0</v>
      </c>
      <c r="O23" s="96"/>
      <c r="P23" s="84">
        <f>SUM(P24:P43)</f>
        <v>57</v>
      </c>
      <c r="Q23" s="84">
        <f>SUM(Q24:Q43)</f>
        <v>0</v>
      </c>
      <c r="R23" s="96"/>
      <c r="S23" s="96"/>
      <c r="T23" s="96"/>
      <c r="U23" s="84">
        <f t="shared" ref="U23:AI23" si="1">SUM(U24:U43)</f>
        <v>41</v>
      </c>
      <c r="V23" s="84">
        <f t="shared" si="1"/>
        <v>0</v>
      </c>
      <c r="W23" s="84">
        <f t="shared" si="1"/>
        <v>0</v>
      </c>
      <c r="X23" s="84">
        <f t="shared" si="1"/>
        <v>0</v>
      </c>
      <c r="Y23" s="84">
        <f t="shared" si="1"/>
        <v>0</v>
      </c>
      <c r="Z23" s="84">
        <f t="shared" si="1"/>
        <v>0</v>
      </c>
      <c r="AA23" s="84">
        <f t="shared" si="1"/>
        <v>0</v>
      </c>
      <c r="AB23" s="84">
        <f t="shared" si="1"/>
        <v>0</v>
      </c>
      <c r="AC23" s="84">
        <f t="shared" si="1"/>
        <v>0</v>
      </c>
      <c r="AD23" s="84">
        <f t="shared" si="1"/>
        <v>0</v>
      </c>
      <c r="AE23" s="84">
        <f t="shared" si="1"/>
        <v>57</v>
      </c>
      <c r="AF23" s="84">
        <f t="shared" si="1"/>
        <v>16</v>
      </c>
      <c r="AG23" s="84">
        <f t="shared" si="1"/>
        <v>16</v>
      </c>
      <c r="AH23" s="84">
        <f t="shared" si="1"/>
        <v>0</v>
      </c>
      <c r="AI23" s="84">
        <f t="shared" si="1"/>
        <v>0</v>
      </c>
      <c r="AJ23" s="96"/>
      <c r="AK23" s="96"/>
      <c r="AL23" s="84">
        <f>SUM(AL24:AL43)</f>
        <v>20</v>
      </c>
      <c r="AM23" s="84">
        <f>AVERAGE(AM24:AM43)</f>
        <v>18.333333333333332</v>
      </c>
      <c r="AN23" s="84">
        <f>SUM(AN24:AN83)</f>
        <v>217</v>
      </c>
      <c r="AO23" s="84">
        <f>SUM(AO24:AO83)</f>
        <v>37</v>
      </c>
      <c r="AP23" s="84">
        <f>AVERAGE(AP24:AP43)</f>
        <v>10.333333333333334</v>
      </c>
      <c r="AQ23" s="84">
        <f>SUM(AQ24:AQ83)</f>
        <v>54</v>
      </c>
      <c r="AR23" s="84">
        <f>SUM(AR24:AR83)</f>
        <v>8</v>
      </c>
      <c r="AS23" s="84">
        <f>SUM(AS24:AS83)</f>
        <v>0</v>
      </c>
      <c r="AT23" s="84">
        <f>SUM(AT24:AT83)</f>
        <v>57</v>
      </c>
    </row>
    <row r="24" spans="1:46" ht="18" customHeight="1">
      <c r="A24" s="189" t="s">
        <v>1025</v>
      </c>
      <c r="B24" s="115">
        <v>16</v>
      </c>
      <c r="C24" s="190">
        <v>0</v>
      </c>
      <c r="D24" s="191">
        <v>0</v>
      </c>
      <c r="E24" s="191">
        <v>1</v>
      </c>
      <c r="F24" s="191">
        <v>0</v>
      </c>
      <c r="G24" s="191">
        <v>0</v>
      </c>
      <c r="H24" s="191">
        <v>0</v>
      </c>
      <c r="I24" s="191"/>
      <c r="J24" s="190"/>
      <c r="K24" s="190"/>
      <c r="L24" s="190"/>
      <c r="M24" s="191">
        <v>16</v>
      </c>
      <c r="N24" s="192" t="str">
        <f t="shared" ref="N24:N43" si="2">IF((B24-M24)=0,"",B24-M24)</f>
        <v/>
      </c>
      <c r="O24" s="193" t="s">
        <v>901</v>
      </c>
      <c r="P24" s="191">
        <v>16</v>
      </c>
      <c r="Q24" s="191">
        <v>0</v>
      </c>
      <c r="R24" s="194" t="s">
        <v>984</v>
      </c>
      <c r="S24" s="194" t="s">
        <v>1028</v>
      </c>
      <c r="T24" s="195"/>
      <c r="U24" s="196"/>
      <c r="V24" s="196"/>
      <c r="W24" s="196"/>
      <c r="X24" s="196"/>
      <c r="Y24" s="196"/>
      <c r="Z24" s="196"/>
      <c r="AA24" s="196"/>
      <c r="AB24" s="197"/>
      <c r="AC24" s="196"/>
      <c r="AD24" s="196"/>
      <c r="AE24" s="196">
        <v>16</v>
      </c>
      <c r="AF24" s="196">
        <v>16</v>
      </c>
      <c r="AG24" s="196">
        <v>16</v>
      </c>
      <c r="AH24" s="196"/>
      <c r="AI24" s="196"/>
      <c r="AJ24" s="190">
        <v>6</v>
      </c>
      <c r="AK24" s="198">
        <v>0</v>
      </c>
      <c r="AL24" s="199">
        <v>0</v>
      </c>
      <c r="AM24" s="199">
        <v>19</v>
      </c>
      <c r="AN24" s="199">
        <v>57</v>
      </c>
      <c r="AO24" s="199">
        <v>7</v>
      </c>
      <c r="AP24" s="200">
        <v>8</v>
      </c>
      <c r="AQ24" s="199">
        <v>12</v>
      </c>
      <c r="AR24" s="199"/>
      <c r="AS24" s="199"/>
      <c r="AT24" s="115">
        <v>16</v>
      </c>
    </row>
    <row r="25" spans="1:46" ht="18" customHeight="1">
      <c r="A25" s="189" t="s">
        <v>1025</v>
      </c>
      <c r="B25" s="115">
        <v>21</v>
      </c>
      <c r="C25" s="190">
        <v>1</v>
      </c>
      <c r="D25" s="191">
        <v>1</v>
      </c>
      <c r="E25" s="191">
        <v>9</v>
      </c>
      <c r="F25" s="191">
        <v>0</v>
      </c>
      <c r="G25" s="191">
        <v>3</v>
      </c>
      <c r="H25" s="191">
        <v>0</v>
      </c>
      <c r="I25" s="191"/>
      <c r="J25" s="190">
        <v>1</v>
      </c>
      <c r="K25" s="190"/>
      <c r="L25" s="190"/>
      <c r="M25" s="191">
        <v>21</v>
      </c>
      <c r="N25" s="192" t="str">
        <f t="shared" si="2"/>
        <v/>
      </c>
      <c r="O25" s="193" t="s">
        <v>901</v>
      </c>
      <c r="P25" s="191">
        <v>21</v>
      </c>
      <c r="Q25" s="191">
        <v>0</v>
      </c>
      <c r="R25" s="194" t="s">
        <v>984</v>
      </c>
      <c r="S25" s="194" t="s">
        <v>1026</v>
      </c>
      <c r="T25" s="195"/>
      <c r="U25" s="196">
        <v>21</v>
      </c>
      <c r="V25" s="196"/>
      <c r="W25" s="196"/>
      <c r="X25" s="196"/>
      <c r="Y25" s="196"/>
      <c r="Z25" s="196"/>
      <c r="AA25" s="196"/>
      <c r="AB25" s="196"/>
      <c r="AC25" s="196"/>
      <c r="AD25" s="196"/>
      <c r="AE25" s="196">
        <v>21</v>
      </c>
      <c r="AF25" s="196"/>
      <c r="AG25" s="196"/>
      <c r="AH25" s="196"/>
      <c r="AI25" s="196"/>
      <c r="AJ25" s="190">
        <v>2</v>
      </c>
      <c r="AK25" s="198">
        <v>0</v>
      </c>
      <c r="AL25" s="199">
        <v>0</v>
      </c>
      <c r="AM25" s="199">
        <v>19</v>
      </c>
      <c r="AN25" s="199">
        <v>76</v>
      </c>
      <c r="AO25" s="199">
        <v>19</v>
      </c>
      <c r="AP25" s="199">
        <v>13</v>
      </c>
      <c r="AQ25" s="199">
        <v>29</v>
      </c>
      <c r="AR25" s="199">
        <v>5</v>
      </c>
      <c r="AS25" s="199"/>
      <c r="AT25" s="115">
        <v>21</v>
      </c>
    </row>
    <row r="26" spans="1:46" ht="18" customHeight="1">
      <c r="A26" s="189" t="s">
        <v>1029</v>
      </c>
      <c r="B26" s="115">
        <v>20</v>
      </c>
      <c r="C26" s="190">
        <v>0</v>
      </c>
      <c r="D26" s="191">
        <v>0</v>
      </c>
      <c r="E26" s="191">
        <v>0</v>
      </c>
      <c r="F26" s="191">
        <v>2</v>
      </c>
      <c r="G26" s="191">
        <v>4</v>
      </c>
      <c r="H26" s="191">
        <v>0</v>
      </c>
      <c r="I26" s="191"/>
      <c r="J26" s="190"/>
      <c r="K26" s="190"/>
      <c r="L26" s="190"/>
      <c r="M26" s="191">
        <v>20</v>
      </c>
      <c r="N26" s="192" t="str">
        <f t="shared" si="2"/>
        <v/>
      </c>
      <c r="O26" s="193" t="s">
        <v>901</v>
      </c>
      <c r="P26" s="191">
        <v>20</v>
      </c>
      <c r="Q26" s="191">
        <v>0</v>
      </c>
      <c r="R26" s="194" t="s">
        <v>984</v>
      </c>
      <c r="S26" s="194" t="s">
        <v>1026</v>
      </c>
      <c r="T26" s="195"/>
      <c r="U26" s="196">
        <v>20</v>
      </c>
      <c r="V26" s="196"/>
      <c r="W26" s="196"/>
      <c r="X26" s="196"/>
      <c r="Y26" s="196"/>
      <c r="Z26" s="196"/>
      <c r="AA26" s="196"/>
      <c r="AB26" s="197"/>
      <c r="AC26" s="196"/>
      <c r="AD26" s="196"/>
      <c r="AE26" s="196">
        <v>20</v>
      </c>
      <c r="AF26" s="196"/>
      <c r="AG26" s="196"/>
      <c r="AH26" s="196"/>
      <c r="AI26" s="196"/>
      <c r="AJ26" s="190">
        <v>7</v>
      </c>
      <c r="AK26" s="198">
        <v>2</v>
      </c>
      <c r="AL26" s="199">
        <v>20</v>
      </c>
      <c r="AM26" s="199">
        <v>17</v>
      </c>
      <c r="AN26" s="199">
        <v>84</v>
      </c>
      <c r="AO26" s="199">
        <v>11</v>
      </c>
      <c r="AP26" s="200">
        <v>10</v>
      </c>
      <c r="AQ26" s="199">
        <v>13</v>
      </c>
      <c r="AR26" s="199">
        <v>3</v>
      </c>
      <c r="AS26" s="199"/>
      <c r="AT26" s="115">
        <v>20</v>
      </c>
    </row>
    <row r="27" spans="1:46" ht="18" customHeight="1">
      <c r="A27" s="189"/>
      <c r="B27" s="115"/>
      <c r="C27" s="190"/>
      <c r="D27" s="191"/>
      <c r="E27" s="191"/>
      <c r="F27" s="191"/>
      <c r="G27" s="191"/>
      <c r="H27" s="191"/>
      <c r="I27" s="191"/>
      <c r="J27" s="190"/>
      <c r="K27" s="190"/>
      <c r="L27" s="190"/>
      <c r="M27" s="191"/>
      <c r="N27" s="192" t="str">
        <f t="shared" si="2"/>
        <v/>
      </c>
      <c r="O27" s="193"/>
      <c r="P27" s="191"/>
      <c r="Q27" s="191"/>
      <c r="R27" s="194"/>
      <c r="S27" s="194"/>
      <c r="T27" s="195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0"/>
      <c r="AK27" s="198"/>
      <c r="AL27" s="199"/>
      <c r="AM27" s="199"/>
      <c r="AN27" s="199"/>
      <c r="AO27" s="199"/>
      <c r="AP27" s="199"/>
      <c r="AQ27" s="199"/>
      <c r="AR27" s="199"/>
      <c r="AS27" s="199"/>
      <c r="AT27" s="199"/>
    </row>
    <row r="28" spans="1:46" ht="18" customHeight="1">
      <c r="A28" s="189"/>
      <c r="B28" s="115"/>
      <c r="C28" s="190"/>
      <c r="D28" s="191"/>
      <c r="E28" s="191"/>
      <c r="F28" s="191"/>
      <c r="G28" s="191"/>
      <c r="H28" s="191"/>
      <c r="I28" s="191"/>
      <c r="J28" s="190"/>
      <c r="K28" s="190"/>
      <c r="L28" s="190"/>
      <c r="M28" s="191"/>
      <c r="N28" s="192" t="str">
        <f t="shared" si="2"/>
        <v/>
      </c>
      <c r="O28" s="193"/>
      <c r="P28" s="191"/>
      <c r="Q28" s="191"/>
      <c r="R28" s="194"/>
      <c r="S28" s="194"/>
      <c r="T28" s="195"/>
      <c r="U28" s="196"/>
      <c r="V28" s="196"/>
      <c r="W28" s="196"/>
      <c r="X28" s="196"/>
      <c r="Y28" s="196"/>
      <c r="Z28" s="196"/>
      <c r="AA28" s="196"/>
      <c r="AB28" s="197"/>
      <c r="AC28" s="196"/>
      <c r="AD28" s="196"/>
      <c r="AE28" s="196"/>
      <c r="AF28" s="196"/>
      <c r="AG28" s="196"/>
      <c r="AH28" s="196"/>
      <c r="AI28" s="196"/>
      <c r="AJ28" s="190"/>
      <c r="AK28" s="198"/>
      <c r="AL28" s="199"/>
      <c r="AM28" s="199"/>
      <c r="AN28" s="199"/>
      <c r="AO28" s="199"/>
      <c r="AP28" s="200"/>
      <c r="AQ28" s="199"/>
      <c r="AR28" s="199"/>
      <c r="AS28" s="199"/>
      <c r="AT28" s="199"/>
    </row>
    <row r="29" spans="1:46" ht="18" customHeight="1">
      <c r="A29" s="189"/>
      <c r="B29" s="115"/>
      <c r="C29" s="190"/>
      <c r="D29" s="191"/>
      <c r="E29" s="191"/>
      <c r="F29" s="191"/>
      <c r="G29" s="191"/>
      <c r="H29" s="191"/>
      <c r="I29" s="191"/>
      <c r="J29" s="190"/>
      <c r="K29" s="190"/>
      <c r="L29" s="190"/>
      <c r="M29" s="191"/>
      <c r="N29" s="192" t="str">
        <f t="shared" si="2"/>
        <v/>
      </c>
      <c r="O29" s="193"/>
      <c r="P29" s="191"/>
      <c r="Q29" s="191"/>
      <c r="R29" s="194"/>
      <c r="S29" s="194"/>
      <c r="T29" s="195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0"/>
      <c r="AK29" s="198"/>
      <c r="AL29" s="199"/>
      <c r="AM29" s="199"/>
      <c r="AN29" s="199"/>
      <c r="AO29" s="199"/>
      <c r="AP29" s="199"/>
      <c r="AQ29" s="199"/>
      <c r="AR29" s="199"/>
      <c r="AS29" s="199"/>
      <c r="AT29" s="199"/>
    </row>
    <row r="30" spans="1:46" ht="18" customHeight="1">
      <c r="A30" s="189"/>
      <c r="B30" s="201"/>
      <c r="C30" s="190"/>
      <c r="D30" s="191"/>
      <c r="E30" s="191"/>
      <c r="F30" s="191"/>
      <c r="G30" s="191"/>
      <c r="H30" s="191"/>
      <c r="I30" s="191"/>
      <c r="J30" s="190"/>
      <c r="K30" s="190"/>
      <c r="L30" s="190"/>
      <c r="M30" s="191"/>
      <c r="N30" s="192" t="str">
        <f t="shared" si="2"/>
        <v/>
      </c>
      <c r="O30" s="193"/>
      <c r="P30" s="191"/>
      <c r="Q30" s="191"/>
      <c r="R30" s="194"/>
      <c r="S30" s="194"/>
      <c r="T30" s="195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0"/>
      <c r="AK30" s="198"/>
      <c r="AL30" s="199"/>
      <c r="AM30" s="199"/>
      <c r="AN30" s="199"/>
      <c r="AO30" s="199"/>
      <c r="AP30" s="199"/>
      <c r="AQ30" s="199"/>
      <c r="AR30" s="199"/>
      <c r="AS30" s="199"/>
      <c r="AT30" s="199"/>
    </row>
    <row r="31" spans="1:46" ht="18" customHeight="1">
      <c r="A31" s="189"/>
      <c r="B31" s="201"/>
      <c r="C31" s="190"/>
      <c r="D31" s="191"/>
      <c r="E31" s="191"/>
      <c r="F31" s="191"/>
      <c r="G31" s="191"/>
      <c r="H31" s="191"/>
      <c r="I31" s="191"/>
      <c r="J31" s="190"/>
      <c r="K31" s="190"/>
      <c r="L31" s="190"/>
      <c r="M31" s="191"/>
      <c r="N31" s="192" t="str">
        <f t="shared" si="2"/>
        <v/>
      </c>
      <c r="O31" s="193"/>
      <c r="P31" s="191"/>
      <c r="Q31" s="191"/>
      <c r="R31" s="194"/>
      <c r="S31" s="194"/>
      <c r="T31" s="195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0"/>
      <c r="AK31" s="198"/>
      <c r="AL31" s="199"/>
      <c r="AM31" s="199"/>
      <c r="AN31" s="199"/>
      <c r="AO31" s="199"/>
      <c r="AP31" s="199"/>
      <c r="AQ31" s="199"/>
      <c r="AR31" s="199"/>
      <c r="AS31" s="199"/>
      <c r="AT31" s="199"/>
    </row>
    <row r="32" spans="1:46" ht="18" customHeight="1">
      <c r="A32" s="189"/>
      <c r="B32" s="201"/>
      <c r="C32" s="190"/>
      <c r="D32" s="191"/>
      <c r="E32" s="191"/>
      <c r="F32" s="191"/>
      <c r="G32" s="191"/>
      <c r="H32" s="191"/>
      <c r="I32" s="191"/>
      <c r="J32" s="190"/>
      <c r="K32" s="190"/>
      <c r="L32" s="190"/>
      <c r="M32" s="191"/>
      <c r="N32" s="192" t="str">
        <f t="shared" si="2"/>
        <v/>
      </c>
      <c r="O32" s="193"/>
      <c r="P32" s="191"/>
      <c r="Q32" s="191"/>
      <c r="R32" s="194"/>
      <c r="S32" s="194"/>
      <c r="T32" s="195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0"/>
      <c r="AK32" s="198"/>
      <c r="AL32" s="199"/>
      <c r="AM32" s="199"/>
      <c r="AN32" s="199"/>
      <c r="AO32" s="199"/>
      <c r="AP32" s="199"/>
      <c r="AQ32" s="199"/>
      <c r="AR32" s="199"/>
      <c r="AS32" s="199"/>
      <c r="AT32" s="199"/>
    </row>
    <row r="33" spans="1:46" ht="18" customHeight="1">
      <c r="A33" s="189"/>
      <c r="B33" s="201"/>
      <c r="C33" s="190"/>
      <c r="D33" s="191"/>
      <c r="E33" s="191"/>
      <c r="F33" s="191"/>
      <c r="G33" s="191"/>
      <c r="H33" s="191"/>
      <c r="I33" s="191"/>
      <c r="J33" s="190"/>
      <c r="K33" s="190"/>
      <c r="L33" s="190"/>
      <c r="M33" s="191"/>
      <c r="N33" s="192" t="str">
        <f t="shared" si="2"/>
        <v/>
      </c>
      <c r="O33" s="193"/>
      <c r="P33" s="191"/>
      <c r="Q33" s="191"/>
      <c r="R33" s="194"/>
      <c r="S33" s="194"/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0"/>
      <c r="AK33" s="198"/>
      <c r="AL33" s="199"/>
      <c r="AM33" s="199"/>
      <c r="AN33" s="199"/>
      <c r="AO33" s="199"/>
      <c r="AP33" s="199"/>
      <c r="AQ33" s="199"/>
      <c r="AR33" s="199"/>
      <c r="AS33" s="199"/>
      <c r="AT33" s="199"/>
    </row>
    <row r="34" spans="1:46" ht="18" customHeight="1">
      <c r="A34" s="189"/>
      <c r="B34" s="201"/>
      <c r="C34" s="190"/>
      <c r="D34" s="191"/>
      <c r="E34" s="191"/>
      <c r="F34" s="191"/>
      <c r="G34" s="191"/>
      <c r="H34" s="191"/>
      <c r="I34" s="191"/>
      <c r="J34" s="190"/>
      <c r="K34" s="190"/>
      <c r="L34" s="190"/>
      <c r="M34" s="191"/>
      <c r="N34" s="192" t="str">
        <f t="shared" si="2"/>
        <v/>
      </c>
      <c r="O34" s="193"/>
      <c r="P34" s="191"/>
      <c r="Q34" s="191"/>
      <c r="R34" s="194"/>
      <c r="S34" s="194"/>
      <c r="T34" s="195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0"/>
      <c r="AK34" s="198"/>
      <c r="AL34" s="199"/>
      <c r="AM34" s="199"/>
      <c r="AN34" s="199"/>
      <c r="AO34" s="199"/>
      <c r="AP34" s="199"/>
      <c r="AQ34" s="199"/>
      <c r="AR34" s="199"/>
      <c r="AS34" s="199"/>
      <c r="AT34" s="199"/>
    </row>
    <row r="35" spans="1:46" ht="18" customHeight="1">
      <c r="A35" s="189"/>
      <c r="B35" s="201"/>
      <c r="C35" s="190"/>
      <c r="D35" s="191"/>
      <c r="E35" s="191"/>
      <c r="F35" s="191"/>
      <c r="G35" s="191"/>
      <c r="H35" s="191"/>
      <c r="I35" s="191"/>
      <c r="J35" s="190"/>
      <c r="K35" s="190"/>
      <c r="L35" s="190"/>
      <c r="M35" s="191"/>
      <c r="N35" s="192" t="str">
        <f t="shared" si="2"/>
        <v/>
      </c>
      <c r="O35" s="193"/>
      <c r="P35" s="191"/>
      <c r="Q35" s="191"/>
      <c r="R35" s="194"/>
      <c r="S35" s="194"/>
      <c r="T35" s="195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0"/>
      <c r="AK35" s="198"/>
      <c r="AL35" s="199"/>
      <c r="AM35" s="199"/>
      <c r="AN35" s="199"/>
      <c r="AO35" s="199"/>
      <c r="AP35" s="199"/>
      <c r="AQ35" s="199"/>
      <c r="AR35" s="199"/>
      <c r="AS35" s="199"/>
      <c r="AT35" s="199"/>
    </row>
    <row r="36" spans="1:46" ht="18" customHeight="1">
      <c r="A36" s="189"/>
      <c r="B36" s="201"/>
      <c r="C36" s="190"/>
      <c r="D36" s="191"/>
      <c r="E36" s="191"/>
      <c r="F36" s="191"/>
      <c r="G36" s="191"/>
      <c r="H36" s="191"/>
      <c r="I36" s="191"/>
      <c r="J36" s="190"/>
      <c r="K36" s="190"/>
      <c r="L36" s="190"/>
      <c r="M36" s="191"/>
      <c r="N36" s="192" t="str">
        <f t="shared" si="2"/>
        <v/>
      </c>
      <c r="O36" s="193"/>
      <c r="P36" s="191"/>
      <c r="Q36" s="191"/>
      <c r="R36" s="194"/>
      <c r="S36" s="194"/>
      <c r="T36" s="195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0"/>
      <c r="AK36" s="198"/>
      <c r="AL36" s="199"/>
      <c r="AM36" s="199"/>
      <c r="AN36" s="199"/>
      <c r="AO36" s="199"/>
      <c r="AP36" s="199"/>
      <c r="AQ36" s="199"/>
      <c r="AR36" s="199"/>
      <c r="AS36" s="199"/>
      <c r="AT36" s="199"/>
    </row>
    <row r="37" spans="1:46" ht="18" customHeight="1">
      <c r="A37" s="189"/>
      <c r="B37" s="201"/>
      <c r="C37" s="190"/>
      <c r="D37" s="191"/>
      <c r="E37" s="191"/>
      <c r="F37" s="191"/>
      <c r="G37" s="191"/>
      <c r="H37" s="191"/>
      <c r="I37" s="191"/>
      <c r="J37" s="190"/>
      <c r="K37" s="190"/>
      <c r="L37" s="190"/>
      <c r="M37" s="191"/>
      <c r="N37" s="192" t="str">
        <f t="shared" si="2"/>
        <v/>
      </c>
      <c r="O37" s="193"/>
      <c r="P37" s="191"/>
      <c r="Q37" s="191"/>
      <c r="R37" s="194"/>
      <c r="S37" s="194"/>
      <c r="T37" s="195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0"/>
      <c r="AK37" s="198"/>
      <c r="AL37" s="199"/>
      <c r="AM37" s="199"/>
      <c r="AN37" s="199"/>
      <c r="AO37" s="199"/>
      <c r="AP37" s="199"/>
      <c r="AQ37" s="199"/>
      <c r="AR37" s="199"/>
      <c r="AS37" s="199"/>
      <c r="AT37" s="199"/>
    </row>
    <row r="38" spans="1:46" ht="18" customHeight="1">
      <c r="A38" s="189"/>
      <c r="B38" s="201"/>
      <c r="C38" s="190"/>
      <c r="D38" s="191"/>
      <c r="E38" s="191"/>
      <c r="F38" s="191"/>
      <c r="G38" s="191"/>
      <c r="H38" s="191"/>
      <c r="I38" s="191"/>
      <c r="J38" s="190"/>
      <c r="K38" s="190"/>
      <c r="L38" s="190"/>
      <c r="M38" s="191"/>
      <c r="N38" s="192" t="str">
        <f t="shared" si="2"/>
        <v/>
      </c>
      <c r="O38" s="193"/>
      <c r="P38" s="191"/>
      <c r="Q38" s="191"/>
      <c r="R38" s="194"/>
      <c r="S38" s="194"/>
      <c r="T38" s="19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0"/>
      <c r="AK38" s="198"/>
      <c r="AL38" s="199"/>
      <c r="AM38" s="199"/>
      <c r="AN38" s="199"/>
      <c r="AO38" s="199"/>
      <c r="AP38" s="199"/>
      <c r="AQ38" s="199"/>
      <c r="AR38" s="199"/>
      <c r="AS38" s="199"/>
      <c r="AT38" s="199"/>
    </row>
    <row r="39" spans="1:46" ht="18" customHeight="1">
      <c r="A39" s="189"/>
      <c r="B39" s="201"/>
      <c r="C39" s="190"/>
      <c r="D39" s="191"/>
      <c r="E39" s="191"/>
      <c r="F39" s="191"/>
      <c r="G39" s="191"/>
      <c r="H39" s="191"/>
      <c r="I39" s="191"/>
      <c r="J39" s="190"/>
      <c r="K39" s="190"/>
      <c r="L39" s="190"/>
      <c r="M39" s="191"/>
      <c r="N39" s="192" t="str">
        <f t="shared" si="2"/>
        <v/>
      </c>
      <c r="O39" s="193"/>
      <c r="P39" s="191"/>
      <c r="Q39" s="191"/>
      <c r="R39" s="194"/>
      <c r="S39" s="194"/>
      <c r="T39" s="195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0"/>
      <c r="AK39" s="198"/>
      <c r="AL39" s="199"/>
      <c r="AM39" s="199"/>
      <c r="AN39" s="199"/>
      <c r="AO39" s="199"/>
      <c r="AP39" s="199"/>
      <c r="AQ39" s="199"/>
      <c r="AR39" s="199"/>
      <c r="AS39" s="199"/>
      <c r="AT39" s="199"/>
    </row>
    <row r="40" spans="1:46" ht="18" customHeight="1">
      <c r="A40" s="189"/>
      <c r="B40" s="201"/>
      <c r="C40" s="190"/>
      <c r="D40" s="191"/>
      <c r="E40" s="191"/>
      <c r="F40" s="191"/>
      <c r="G40" s="191"/>
      <c r="H40" s="191"/>
      <c r="I40" s="191"/>
      <c r="J40" s="190"/>
      <c r="K40" s="190"/>
      <c r="L40" s="190"/>
      <c r="M40" s="191"/>
      <c r="N40" s="192" t="str">
        <f t="shared" si="2"/>
        <v/>
      </c>
      <c r="O40" s="193"/>
      <c r="P40" s="191"/>
      <c r="Q40" s="191"/>
      <c r="R40" s="194"/>
      <c r="S40" s="194"/>
      <c r="T40" s="195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0"/>
      <c r="AK40" s="198"/>
      <c r="AL40" s="199"/>
      <c r="AM40" s="199"/>
      <c r="AN40" s="199"/>
      <c r="AO40" s="199"/>
      <c r="AP40" s="199"/>
      <c r="AQ40" s="199"/>
      <c r="AR40" s="199"/>
      <c r="AS40" s="199"/>
      <c r="AT40" s="199"/>
    </row>
    <row r="41" spans="1:46" ht="18" customHeight="1">
      <c r="A41" s="189"/>
      <c r="B41" s="201"/>
      <c r="C41" s="190"/>
      <c r="D41" s="191"/>
      <c r="E41" s="191"/>
      <c r="F41" s="191"/>
      <c r="G41" s="191"/>
      <c r="H41" s="191"/>
      <c r="I41" s="191"/>
      <c r="J41" s="190"/>
      <c r="K41" s="190"/>
      <c r="L41" s="190"/>
      <c r="M41" s="191"/>
      <c r="N41" s="192" t="str">
        <f t="shared" si="2"/>
        <v/>
      </c>
      <c r="O41" s="193"/>
      <c r="P41" s="191"/>
      <c r="Q41" s="191"/>
      <c r="R41" s="194"/>
      <c r="S41" s="194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0"/>
      <c r="AK41" s="198"/>
      <c r="AL41" s="199"/>
      <c r="AM41" s="199"/>
      <c r="AN41" s="199"/>
      <c r="AO41" s="199"/>
      <c r="AP41" s="199"/>
      <c r="AQ41" s="199"/>
      <c r="AR41" s="199"/>
      <c r="AS41" s="199"/>
      <c r="AT41" s="199"/>
    </row>
    <row r="42" spans="1:46" ht="18" customHeight="1">
      <c r="A42" s="189"/>
      <c r="B42" s="201"/>
      <c r="C42" s="190"/>
      <c r="D42" s="191"/>
      <c r="E42" s="191"/>
      <c r="F42" s="191"/>
      <c r="G42" s="191"/>
      <c r="H42" s="191"/>
      <c r="I42" s="191"/>
      <c r="J42" s="190"/>
      <c r="K42" s="190"/>
      <c r="L42" s="190"/>
      <c r="M42" s="191"/>
      <c r="N42" s="192" t="str">
        <f t="shared" si="2"/>
        <v/>
      </c>
      <c r="O42" s="193"/>
      <c r="P42" s="191"/>
      <c r="Q42" s="191"/>
      <c r="R42" s="194"/>
      <c r="S42" s="194"/>
      <c r="T42" s="19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0"/>
      <c r="AK42" s="198"/>
      <c r="AL42" s="199"/>
      <c r="AM42" s="199"/>
      <c r="AN42" s="199"/>
      <c r="AO42" s="199"/>
      <c r="AP42" s="199"/>
      <c r="AQ42" s="199"/>
      <c r="AR42" s="199"/>
      <c r="AS42" s="199"/>
      <c r="AT42" s="199"/>
    </row>
    <row r="43" spans="1:46" ht="18" customHeight="1">
      <c r="A43" s="189"/>
      <c r="B43" s="201"/>
      <c r="C43" s="190"/>
      <c r="D43" s="191"/>
      <c r="E43" s="191"/>
      <c r="F43" s="191"/>
      <c r="G43" s="191"/>
      <c r="H43" s="191"/>
      <c r="I43" s="191"/>
      <c r="J43" s="190"/>
      <c r="K43" s="190"/>
      <c r="L43" s="190"/>
      <c r="M43" s="191"/>
      <c r="N43" s="192" t="str">
        <f t="shared" si="2"/>
        <v/>
      </c>
      <c r="O43" s="193"/>
      <c r="P43" s="191"/>
      <c r="Q43" s="191"/>
      <c r="R43" s="194"/>
      <c r="S43" s="194"/>
      <c r="T43" s="195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0"/>
      <c r="AK43" s="198"/>
      <c r="AL43" s="199"/>
      <c r="AM43" s="199"/>
      <c r="AN43" s="199"/>
      <c r="AO43" s="199"/>
      <c r="AP43" s="199"/>
      <c r="AQ43" s="199"/>
      <c r="AR43" s="199"/>
      <c r="AS43" s="199"/>
      <c r="AT43" s="199"/>
    </row>
    <row r="44" spans="1:46" ht="42.75" customHeight="1">
      <c r="A44" s="390" t="s">
        <v>1200</v>
      </c>
      <c r="B44" s="391" t="s">
        <v>1201</v>
      </c>
      <c r="C44" s="391"/>
      <c r="D44" s="202" t="s">
        <v>955</v>
      </c>
    </row>
    <row r="45" spans="1:46" ht="18" customHeight="1">
      <c r="A45" s="390"/>
      <c r="B45" s="389" t="s">
        <v>1202</v>
      </c>
      <c r="C45" s="389"/>
      <c r="D45" s="202" t="s">
        <v>955</v>
      </c>
    </row>
    <row r="46" spans="1:46" ht="18" customHeight="1">
      <c r="A46" s="390"/>
      <c r="B46" s="389" t="s">
        <v>1203</v>
      </c>
      <c r="C46" s="389"/>
      <c r="D46" s="202" t="s">
        <v>955</v>
      </c>
    </row>
    <row r="47" spans="1:46" ht="30.75" customHeight="1">
      <c r="A47" s="390"/>
      <c r="B47" s="389" t="s">
        <v>1204</v>
      </c>
      <c r="C47" s="389"/>
      <c r="D47" s="202" t="s">
        <v>955</v>
      </c>
    </row>
    <row r="48" spans="1:46" ht="30.75" customHeight="1">
      <c r="A48" s="390"/>
      <c r="B48" s="389" t="s">
        <v>1205</v>
      </c>
      <c r="C48" s="389"/>
      <c r="D48" s="202" t="s">
        <v>961</v>
      </c>
    </row>
    <row r="49" spans="1:4" ht="16.5" customHeight="1">
      <c r="A49" s="390"/>
      <c r="B49" s="389" t="s">
        <v>1206</v>
      </c>
      <c r="C49" s="389"/>
      <c r="D49" s="202" t="s">
        <v>961</v>
      </c>
    </row>
    <row r="50" spans="1:4" ht="16.5" customHeight="1">
      <c r="A50" s="390"/>
      <c r="B50" s="389" t="s">
        <v>1207</v>
      </c>
      <c r="C50" s="389"/>
      <c r="D50" s="202" t="s">
        <v>955</v>
      </c>
    </row>
    <row r="51" spans="1:4" ht="28.5" customHeight="1">
      <c r="A51" s="390"/>
      <c r="B51" s="389" t="s">
        <v>1208</v>
      </c>
      <c r="C51" s="389"/>
      <c r="D51" s="202" t="s">
        <v>955</v>
      </c>
    </row>
    <row r="52" spans="1:4" ht="28.5" customHeight="1">
      <c r="A52" s="390"/>
      <c r="B52" s="389" t="s">
        <v>1209</v>
      </c>
      <c r="C52" s="389"/>
      <c r="D52" s="202" t="s">
        <v>955</v>
      </c>
    </row>
    <row r="53" spans="1:4" ht="28.5" customHeight="1">
      <c r="A53" s="390"/>
      <c r="B53" s="389" t="s">
        <v>1210</v>
      </c>
      <c r="C53" s="389"/>
      <c r="D53" s="202" t="s">
        <v>955</v>
      </c>
    </row>
    <row r="54" spans="1:4" ht="18" customHeight="1">
      <c r="A54" s="390"/>
      <c r="B54" s="389" t="s">
        <v>1211</v>
      </c>
      <c r="C54" s="389"/>
      <c r="D54" s="202" t="s">
        <v>955</v>
      </c>
    </row>
    <row r="55" spans="1:4" ht="31.5" customHeight="1">
      <c r="A55" s="390"/>
      <c r="B55" s="389" t="s">
        <v>1212</v>
      </c>
      <c r="C55" s="389"/>
      <c r="D55" s="202" t="s">
        <v>955</v>
      </c>
    </row>
    <row r="56" spans="1:4" ht="19.5" customHeight="1">
      <c r="A56" s="390"/>
      <c r="B56" s="387" t="s">
        <v>1213</v>
      </c>
      <c r="C56" s="387"/>
      <c r="D56" s="202" t="s">
        <v>955</v>
      </c>
    </row>
    <row r="57" spans="1:4" ht="27.75" customHeight="1">
      <c r="A57" s="390"/>
      <c r="B57" s="387" t="s">
        <v>1214</v>
      </c>
      <c r="C57" s="387"/>
      <c r="D57" s="202"/>
    </row>
    <row r="58" spans="1:4" ht="21.75" customHeight="1">
      <c r="A58" s="390"/>
      <c r="B58" s="387" t="s">
        <v>1215</v>
      </c>
      <c r="C58" s="387"/>
      <c r="D58" s="202" t="s">
        <v>955</v>
      </c>
    </row>
    <row r="59" spans="1:4" ht="21.75" customHeight="1">
      <c r="A59" s="390"/>
      <c r="B59" s="387" t="s">
        <v>1216</v>
      </c>
      <c r="C59" s="387"/>
      <c r="D59" s="202"/>
    </row>
    <row r="60" spans="1:4" ht="30.75" customHeight="1">
      <c r="A60" s="390"/>
      <c r="B60" s="387" t="s">
        <v>1217</v>
      </c>
      <c r="C60" s="387"/>
      <c r="D60" s="202" t="s">
        <v>955</v>
      </c>
    </row>
    <row r="61" spans="1:4" ht="19.5" customHeight="1">
      <c r="A61" s="390"/>
      <c r="B61" s="387" t="s">
        <v>1218</v>
      </c>
      <c r="C61" s="387"/>
      <c r="D61" s="202" t="s">
        <v>955</v>
      </c>
    </row>
    <row r="62" spans="1:4" ht="33" customHeight="1">
      <c r="A62" s="390"/>
      <c r="B62" s="387" t="s">
        <v>1219</v>
      </c>
      <c r="C62" s="387"/>
      <c r="D62" s="202" t="s">
        <v>955</v>
      </c>
    </row>
    <row r="63" spans="1:4" ht="44.25" customHeight="1">
      <c r="A63" s="390"/>
      <c r="B63" s="389" t="s">
        <v>1220</v>
      </c>
      <c r="C63" s="389"/>
      <c r="D63" s="202" t="s">
        <v>955</v>
      </c>
    </row>
    <row r="64" spans="1:4" ht="14.25" customHeight="1">
      <c r="A64" s="390"/>
      <c r="B64" s="387" t="s">
        <v>1221</v>
      </c>
      <c r="C64" s="387"/>
      <c r="D64" s="202" t="s">
        <v>955</v>
      </c>
    </row>
    <row r="65" spans="1:4" ht="14.25" customHeight="1">
      <c r="A65" s="390"/>
      <c r="B65" s="387" t="s">
        <v>1222</v>
      </c>
      <c r="C65" s="387"/>
      <c r="D65" s="202" t="s">
        <v>955</v>
      </c>
    </row>
    <row r="66" spans="1:4" ht="14.25" customHeight="1">
      <c r="A66" s="390"/>
      <c r="B66" s="387" t="s">
        <v>1223</v>
      </c>
      <c r="C66" s="387"/>
      <c r="D66" s="202" t="s">
        <v>955</v>
      </c>
    </row>
    <row r="67" spans="1:4" ht="30" customHeight="1">
      <c r="A67" s="390"/>
      <c r="B67" s="387" t="s">
        <v>1224</v>
      </c>
      <c r="C67" s="387"/>
      <c r="D67" s="202" t="s">
        <v>955</v>
      </c>
    </row>
    <row r="68" spans="1:4" ht="14.25" customHeight="1">
      <c r="A68" s="390"/>
      <c r="B68" s="387" t="s">
        <v>1225</v>
      </c>
      <c r="C68" s="387"/>
      <c r="D68" s="202" t="s">
        <v>955</v>
      </c>
    </row>
    <row r="69" spans="1:4" ht="26.25" customHeight="1">
      <c r="A69" s="390"/>
      <c r="B69" s="387" t="s">
        <v>1226</v>
      </c>
      <c r="C69" s="387"/>
      <c r="D69" s="202" t="s">
        <v>961</v>
      </c>
    </row>
    <row r="70" spans="1:4" ht="57" customHeight="1">
      <c r="A70" s="390"/>
      <c r="B70" s="389" t="s">
        <v>1227</v>
      </c>
      <c r="C70" s="389"/>
      <c r="D70" s="202" t="s">
        <v>955</v>
      </c>
    </row>
    <row r="71" spans="1:4" ht="29.25" customHeight="1">
      <c r="A71" s="390"/>
      <c r="B71" s="387" t="s">
        <v>1228</v>
      </c>
      <c r="C71" s="387"/>
      <c r="D71" s="202" t="s">
        <v>955</v>
      </c>
    </row>
    <row r="72" spans="1:4" ht="18.75" customHeight="1">
      <c r="A72" s="390"/>
      <c r="B72" s="387" t="s">
        <v>1229</v>
      </c>
      <c r="C72" s="387"/>
      <c r="D72" s="202" t="s">
        <v>961</v>
      </c>
    </row>
    <row r="73" spans="1:4" ht="18.75" customHeight="1">
      <c r="A73" s="390"/>
      <c r="B73" s="387" t="s">
        <v>1230</v>
      </c>
      <c r="C73" s="387"/>
      <c r="D73" s="202" t="s">
        <v>955</v>
      </c>
    </row>
    <row r="74" spans="1:4" ht="26.25" customHeight="1">
      <c r="A74" s="390"/>
      <c r="B74" s="387" t="s">
        <v>1231</v>
      </c>
      <c r="C74" s="387"/>
      <c r="D74" s="202" t="s">
        <v>961</v>
      </c>
    </row>
    <row r="75" spans="1:4" ht="15" customHeight="1">
      <c r="A75" s="390"/>
      <c r="B75" s="387" t="s">
        <v>1232</v>
      </c>
      <c r="C75" s="387"/>
      <c r="D75" s="202" t="s">
        <v>955</v>
      </c>
    </row>
    <row r="76" spans="1:4" ht="28.5" customHeight="1">
      <c r="A76" s="390"/>
      <c r="B76" s="387" t="s">
        <v>1233</v>
      </c>
      <c r="C76" s="387"/>
      <c r="D76" s="202" t="s">
        <v>961</v>
      </c>
    </row>
    <row r="77" spans="1:4" ht="15.75" customHeight="1">
      <c r="A77" s="390"/>
      <c r="B77" s="387" t="s">
        <v>1234</v>
      </c>
      <c r="C77" s="387"/>
      <c r="D77" s="202" t="s">
        <v>961</v>
      </c>
    </row>
    <row r="78" spans="1:4" ht="30" customHeight="1">
      <c r="A78" s="390"/>
      <c r="B78" s="387" t="s">
        <v>1235</v>
      </c>
      <c r="C78" s="387"/>
      <c r="D78" s="202" t="s">
        <v>955</v>
      </c>
    </row>
    <row r="79" spans="1:4" ht="32.25" customHeight="1">
      <c r="A79" s="390"/>
      <c r="B79" s="387" t="s">
        <v>1236</v>
      </c>
      <c r="C79" s="387"/>
      <c r="D79" s="202" t="s">
        <v>955</v>
      </c>
    </row>
    <row r="80" spans="1:4" ht="31.5" customHeight="1">
      <c r="A80" s="390"/>
      <c r="B80" s="387" t="s">
        <v>1237</v>
      </c>
      <c r="C80" s="387"/>
      <c r="D80" s="202" t="s">
        <v>961</v>
      </c>
    </row>
    <row r="81" spans="1:4" ht="18" customHeight="1">
      <c r="A81" s="390"/>
      <c r="B81" s="387" t="s">
        <v>1238</v>
      </c>
      <c r="C81" s="387"/>
      <c r="D81" s="202" t="s">
        <v>955</v>
      </c>
    </row>
    <row r="82" spans="1:4" ht="29.25" customHeight="1">
      <c r="A82" s="390"/>
      <c r="B82" s="387" t="s">
        <v>1239</v>
      </c>
      <c r="C82" s="387"/>
      <c r="D82" s="202" t="s">
        <v>955</v>
      </c>
    </row>
    <row r="83" spans="1:4" ht="29.25" customHeight="1">
      <c r="A83" s="390"/>
      <c r="B83" s="387" t="s">
        <v>1240</v>
      </c>
      <c r="C83" s="387"/>
      <c r="D83" s="202" t="s">
        <v>955</v>
      </c>
    </row>
    <row r="84" spans="1:4" ht="18.75" customHeight="1">
      <c r="A84" s="390"/>
      <c r="B84" s="387" t="s">
        <v>1241</v>
      </c>
      <c r="C84" s="387"/>
      <c r="D84" s="202" t="s">
        <v>961</v>
      </c>
    </row>
    <row r="85" spans="1:4" ht="33.75" customHeight="1">
      <c r="A85" s="390"/>
      <c r="B85" s="387" t="s">
        <v>1242</v>
      </c>
      <c r="C85" s="387"/>
      <c r="D85" s="202" t="s">
        <v>961</v>
      </c>
    </row>
    <row r="86" spans="1:4" ht="58.5" customHeight="1">
      <c r="A86" s="390"/>
      <c r="B86" s="389" t="s">
        <v>1243</v>
      </c>
      <c r="C86" s="389"/>
      <c r="D86" s="202" t="s">
        <v>955</v>
      </c>
    </row>
    <row r="87" spans="1:4" ht="27" customHeight="1">
      <c r="A87" s="390"/>
      <c r="B87" s="387" t="s">
        <v>1244</v>
      </c>
      <c r="C87" s="387"/>
      <c r="D87" s="202" t="s">
        <v>961</v>
      </c>
    </row>
    <row r="88" spans="1:4" ht="26.25" customHeight="1">
      <c r="A88" s="390"/>
      <c r="B88" s="387" t="s">
        <v>1245</v>
      </c>
      <c r="C88" s="387"/>
      <c r="D88" s="202" t="s">
        <v>955</v>
      </c>
    </row>
    <row r="89" spans="1:4" ht="43.5" customHeight="1">
      <c r="A89" s="390"/>
      <c r="B89" s="387" t="s">
        <v>1246</v>
      </c>
      <c r="C89" s="387"/>
      <c r="D89" s="202" t="s">
        <v>961</v>
      </c>
    </row>
    <row r="90" spans="1:4" ht="27" customHeight="1">
      <c r="A90" s="390"/>
      <c r="B90" s="387" t="s">
        <v>1247</v>
      </c>
      <c r="C90" s="387"/>
      <c r="D90" s="202" t="s">
        <v>961</v>
      </c>
    </row>
    <row r="91" spans="1:4" ht="43.5" customHeight="1">
      <c r="A91" s="390"/>
      <c r="B91" s="387" t="s">
        <v>1248</v>
      </c>
      <c r="C91" s="387"/>
      <c r="D91" s="202" t="s">
        <v>955</v>
      </c>
    </row>
    <row r="92" spans="1:4" ht="17.25" customHeight="1">
      <c r="A92" s="390"/>
      <c r="B92" s="387" t="s">
        <v>1249</v>
      </c>
      <c r="C92" s="387"/>
      <c r="D92" s="202" t="s">
        <v>955</v>
      </c>
    </row>
    <row r="93" spans="1:4" ht="28.5" customHeight="1">
      <c r="A93" s="390"/>
      <c r="B93" s="387" t="s">
        <v>1250</v>
      </c>
      <c r="C93" s="387"/>
      <c r="D93" s="202" t="s">
        <v>961</v>
      </c>
    </row>
    <row r="94" spans="1:4" ht="28.5" customHeight="1">
      <c r="A94" s="390"/>
      <c r="B94" s="389" t="s">
        <v>1251</v>
      </c>
      <c r="C94" s="389"/>
      <c r="D94" s="202" t="s">
        <v>955</v>
      </c>
    </row>
    <row r="95" spans="1:4" ht="18" customHeight="1">
      <c r="A95" s="390"/>
      <c r="B95" s="387" t="s">
        <v>1252</v>
      </c>
      <c r="C95" s="387"/>
      <c r="D95" s="202" t="s">
        <v>955</v>
      </c>
    </row>
    <row r="96" spans="1:4" ht="31.5" customHeight="1">
      <c r="A96" s="390"/>
      <c r="B96" s="387" t="s">
        <v>1253</v>
      </c>
      <c r="C96" s="387"/>
      <c r="D96" s="202" t="s">
        <v>955</v>
      </c>
    </row>
    <row r="97" spans="1:4" ht="18.75" customHeight="1">
      <c r="A97" s="390"/>
      <c r="B97" s="387" t="s">
        <v>1254</v>
      </c>
      <c r="C97" s="387"/>
      <c r="D97" s="202" t="s">
        <v>955</v>
      </c>
    </row>
    <row r="98" spans="1:4" ht="18.75" customHeight="1">
      <c r="A98" s="390"/>
      <c r="B98" s="387" t="s">
        <v>1255</v>
      </c>
      <c r="C98" s="387"/>
      <c r="D98" s="202" t="s">
        <v>961</v>
      </c>
    </row>
    <row r="99" spans="1:4" ht="18.75" customHeight="1">
      <c r="A99" s="390"/>
      <c r="B99" s="387" t="s">
        <v>1256</v>
      </c>
      <c r="C99" s="387"/>
      <c r="D99" s="202" t="s">
        <v>961</v>
      </c>
    </row>
    <row r="100" spans="1:4" ht="27.75" customHeight="1">
      <c r="A100" s="388" t="s">
        <v>1257</v>
      </c>
      <c r="B100" s="387" t="s">
        <v>1258</v>
      </c>
      <c r="C100" s="387"/>
      <c r="D100" s="202" t="s">
        <v>961</v>
      </c>
    </row>
    <row r="101" spans="1:4" ht="27.75" customHeight="1">
      <c r="A101" s="388"/>
      <c r="B101" s="387" t="s">
        <v>1259</v>
      </c>
      <c r="C101" s="387"/>
      <c r="D101" s="202" t="s">
        <v>955</v>
      </c>
    </row>
    <row r="102" spans="1:4" ht="18" customHeight="1">
      <c r="A102" s="388"/>
      <c r="B102" s="387" t="s">
        <v>1260</v>
      </c>
      <c r="C102" s="387"/>
      <c r="D102" s="202" t="s">
        <v>955</v>
      </c>
    </row>
    <row r="103" spans="1:4" ht="18" customHeight="1">
      <c r="A103" s="388"/>
      <c r="B103" s="387" t="s">
        <v>1261</v>
      </c>
      <c r="C103" s="387"/>
      <c r="D103" s="202" t="s">
        <v>961</v>
      </c>
    </row>
    <row r="104" spans="1:4" ht="27.75" customHeight="1">
      <c r="A104" s="388"/>
      <c r="B104" s="387" t="s">
        <v>1262</v>
      </c>
      <c r="C104" s="387"/>
      <c r="D104" s="202" t="s">
        <v>955</v>
      </c>
    </row>
    <row r="105" spans="1:4" ht="27.75" customHeight="1">
      <c r="A105" s="388"/>
      <c r="B105" s="387" t="s">
        <v>1263</v>
      </c>
      <c r="C105" s="387"/>
      <c r="D105" s="202" t="s">
        <v>955</v>
      </c>
    </row>
    <row r="106" spans="1:4" ht="18" customHeight="1">
      <c r="A106" s="388"/>
      <c r="B106" s="387" t="s">
        <v>1264</v>
      </c>
      <c r="C106" s="387"/>
      <c r="D106" s="202" t="s">
        <v>961</v>
      </c>
    </row>
    <row r="107" spans="1:4" ht="18" customHeight="1">
      <c r="A107" s="388"/>
      <c r="B107" s="387" t="s">
        <v>1265</v>
      </c>
      <c r="C107" s="387"/>
      <c r="D107" s="202" t="s">
        <v>955</v>
      </c>
    </row>
    <row r="108" spans="1:4" ht="18" customHeight="1">
      <c r="A108" s="388"/>
      <c r="B108" s="387" t="s">
        <v>1266</v>
      </c>
      <c r="C108" s="387"/>
      <c r="D108" s="202" t="s">
        <v>961</v>
      </c>
    </row>
    <row r="109" spans="1:4" ht="30" customHeight="1">
      <c r="A109" s="388"/>
      <c r="B109" s="387" t="s">
        <v>1267</v>
      </c>
      <c r="C109" s="387"/>
      <c r="D109" s="202" t="s">
        <v>961</v>
      </c>
    </row>
    <row r="110" spans="1:4" ht="44.25" customHeight="1">
      <c r="A110" s="388"/>
      <c r="B110" s="387" t="s">
        <v>1268</v>
      </c>
      <c r="C110" s="387"/>
      <c r="D110" s="202" t="s">
        <v>961</v>
      </c>
    </row>
    <row r="111" spans="1:4" ht="44.25" customHeight="1">
      <c r="A111" s="388"/>
      <c r="B111" s="387" t="s">
        <v>1269</v>
      </c>
      <c r="C111" s="387"/>
      <c r="D111" s="202" t="s">
        <v>961</v>
      </c>
    </row>
    <row r="112" spans="1:4" ht="18" customHeight="1">
      <c r="A112" s="388"/>
      <c r="B112" s="387" t="s">
        <v>1270</v>
      </c>
      <c r="C112" s="387"/>
      <c r="D112" s="202" t="s">
        <v>955</v>
      </c>
    </row>
    <row r="113" spans="1:4" ht="18" customHeight="1">
      <c r="A113" s="388"/>
      <c r="B113" s="387" t="s">
        <v>1271</v>
      </c>
      <c r="C113" s="387"/>
      <c r="D113" s="202" t="s">
        <v>961</v>
      </c>
    </row>
    <row r="114" spans="1:4" ht="18" customHeight="1">
      <c r="A114" s="388"/>
      <c r="B114" s="387" t="s">
        <v>1272</v>
      </c>
      <c r="C114" s="387"/>
      <c r="D114" s="202" t="s">
        <v>961</v>
      </c>
    </row>
    <row r="115" spans="1:4" ht="18" customHeight="1">
      <c r="A115" s="388"/>
      <c r="B115" s="387" t="s">
        <v>1273</v>
      </c>
      <c r="C115" s="387"/>
      <c r="D115" s="202" t="s">
        <v>961</v>
      </c>
    </row>
    <row r="116" spans="1:4" ht="18" customHeight="1">
      <c r="A116" s="388"/>
      <c r="B116" s="387" t="s">
        <v>1274</v>
      </c>
      <c r="C116" s="387"/>
      <c r="D116" s="202" t="s">
        <v>961</v>
      </c>
    </row>
    <row r="117" spans="1:4" ht="18" customHeight="1">
      <c r="A117" s="388"/>
      <c r="B117" s="387" t="s">
        <v>1275</v>
      </c>
      <c r="C117" s="387"/>
      <c r="D117" s="202" t="s">
        <v>961</v>
      </c>
    </row>
    <row r="118" spans="1:4" ht="18" customHeight="1">
      <c r="A118" s="388"/>
      <c r="B118" s="387" t="s">
        <v>1276</v>
      </c>
      <c r="C118" s="387"/>
      <c r="D118" s="202" t="s">
        <v>961</v>
      </c>
    </row>
    <row r="119" spans="1:4" ht="18" customHeight="1">
      <c r="A119" s="388"/>
      <c r="B119" s="387" t="s">
        <v>1277</v>
      </c>
      <c r="C119" s="387"/>
      <c r="D119" s="202" t="s">
        <v>961</v>
      </c>
    </row>
    <row r="120" spans="1:4" ht="18" customHeight="1">
      <c r="A120" s="388"/>
      <c r="B120" s="387" t="s">
        <v>1278</v>
      </c>
      <c r="C120" s="387"/>
      <c r="D120" s="202" t="s">
        <v>961</v>
      </c>
    </row>
    <row r="121" spans="1:4" ht="18" customHeight="1">
      <c r="A121" s="388"/>
      <c r="B121" s="387" t="s">
        <v>1279</v>
      </c>
      <c r="C121" s="387"/>
      <c r="D121" s="202" t="s">
        <v>961</v>
      </c>
    </row>
    <row r="122" spans="1:4" ht="18" customHeight="1">
      <c r="A122" s="388"/>
      <c r="B122" s="387" t="s">
        <v>1280</v>
      </c>
      <c r="C122" s="387"/>
      <c r="D122" s="202" t="s">
        <v>961</v>
      </c>
    </row>
    <row r="123" spans="1:4" ht="18" customHeight="1">
      <c r="A123" s="388"/>
      <c r="B123" s="387" t="s">
        <v>1281</v>
      </c>
      <c r="C123" s="387"/>
      <c r="D123" s="202" t="s">
        <v>961</v>
      </c>
    </row>
    <row r="124" spans="1:4" ht="18" customHeight="1">
      <c r="A124" s="388"/>
      <c r="B124" s="387" t="s">
        <v>1282</v>
      </c>
      <c r="C124" s="387"/>
      <c r="D124" s="202" t="s">
        <v>961</v>
      </c>
    </row>
    <row r="125" spans="1:4" ht="28.5" customHeight="1">
      <c r="A125" s="388"/>
      <c r="B125" s="387" t="s">
        <v>1283</v>
      </c>
      <c r="C125" s="387"/>
      <c r="D125" s="202" t="s">
        <v>955</v>
      </c>
    </row>
    <row r="126" spans="1:4" ht="28.5" customHeight="1">
      <c r="A126" s="388"/>
      <c r="B126" s="387" t="s">
        <v>1284</v>
      </c>
      <c r="C126" s="387"/>
      <c r="D126" s="202" t="s">
        <v>955</v>
      </c>
    </row>
    <row r="127" spans="1:4" ht="28.5" customHeight="1">
      <c r="A127" s="388"/>
      <c r="B127" s="387" t="s">
        <v>1285</v>
      </c>
      <c r="C127" s="387"/>
      <c r="D127" s="202" t="s">
        <v>961</v>
      </c>
    </row>
    <row r="128" spans="1:4" ht="33.75" customHeight="1">
      <c r="A128" s="388" t="s">
        <v>1286</v>
      </c>
      <c r="B128" s="387" t="s">
        <v>1287</v>
      </c>
      <c r="C128" s="387"/>
      <c r="D128" s="202" t="s">
        <v>955</v>
      </c>
    </row>
    <row r="129" spans="1:4" ht="15.75" customHeight="1">
      <c r="A129" s="388"/>
      <c r="B129" s="387" t="s">
        <v>1288</v>
      </c>
      <c r="C129" s="387"/>
      <c r="D129" s="202" t="s">
        <v>955</v>
      </c>
    </row>
    <row r="130" spans="1:4" ht="27" customHeight="1">
      <c r="A130" s="388"/>
      <c r="B130" s="387" t="s">
        <v>1289</v>
      </c>
      <c r="C130" s="387"/>
      <c r="D130" s="202" t="s">
        <v>955</v>
      </c>
    </row>
    <row r="131" spans="1:4" ht="30.75" customHeight="1">
      <c r="A131" s="388"/>
      <c r="B131" s="387" t="s">
        <v>1290</v>
      </c>
      <c r="C131" s="387"/>
      <c r="D131" s="202" t="s">
        <v>961</v>
      </c>
    </row>
    <row r="132" spans="1:4" ht="32.25" customHeight="1">
      <c r="A132" s="388"/>
      <c r="B132" s="387" t="s">
        <v>1291</v>
      </c>
      <c r="C132" s="387"/>
      <c r="D132" s="202" t="s">
        <v>955</v>
      </c>
    </row>
    <row r="133" spans="1:4" ht="18.75" customHeight="1">
      <c r="A133" s="388"/>
      <c r="B133" s="387" t="s">
        <v>1292</v>
      </c>
      <c r="C133" s="387"/>
      <c r="D133" s="202" t="s">
        <v>961</v>
      </c>
    </row>
    <row r="134" spans="1:4" ht="34.5" customHeight="1">
      <c r="A134" s="388"/>
      <c r="B134" s="387" t="s">
        <v>1293</v>
      </c>
      <c r="C134" s="387"/>
      <c r="D134" s="202" t="s">
        <v>961</v>
      </c>
    </row>
    <row r="135" spans="1:4" ht="34.5" customHeight="1">
      <c r="A135" s="388"/>
      <c r="B135" s="387" t="s">
        <v>1294</v>
      </c>
      <c r="C135" s="387"/>
      <c r="D135" s="202" t="s">
        <v>955</v>
      </c>
    </row>
    <row r="136" spans="1:4" ht="34.5" customHeight="1">
      <c r="A136" s="388"/>
      <c r="B136" s="387" t="s">
        <v>1295</v>
      </c>
      <c r="C136" s="387"/>
      <c r="D136" s="202" t="s">
        <v>955</v>
      </c>
    </row>
    <row r="137" spans="1:4" ht="13.5" customHeight="1">
      <c r="A137" s="388"/>
      <c r="B137" s="387" t="s">
        <v>1296</v>
      </c>
      <c r="C137" s="387"/>
      <c r="D137" s="202" t="s">
        <v>961</v>
      </c>
    </row>
    <row r="138" spans="1:4" ht="28.5" customHeight="1">
      <c r="A138" s="388"/>
      <c r="B138" s="387" t="s">
        <v>1297</v>
      </c>
      <c r="C138" s="387"/>
      <c r="D138" s="202" t="s">
        <v>955</v>
      </c>
    </row>
    <row r="139" spans="1:4" ht="30.75" customHeight="1">
      <c r="A139" s="388"/>
      <c r="B139" s="387" t="s">
        <v>1298</v>
      </c>
      <c r="C139" s="387"/>
      <c r="D139" s="202" t="s">
        <v>961</v>
      </c>
    </row>
    <row r="140" spans="1:4" ht="18" customHeight="1">
      <c r="A140" s="388"/>
      <c r="B140" s="387" t="s">
        <v>1299</v>
      </c>
      <c r="C140" s="387"/>
      <c r="D140" s="202" t="s">
        <v>961</v>
      </c>
    </row>
    <row r="141" spans="1:4" ht="18" customHeight="1">
      <c r="A141" s="388"/>
      <c r="B141" s="387" t="s">
        <v>1300</v>
      </c>
      <c r="C141" s="387"/>
      <c r="D141" s="202" t="s">
        <v>961</v>
      </c>
    </row>
    <row r="142" spans="1:4" ht="30" customHeight="1">
      <c r="A142" s="388"/>
      <c r="B142" s="387" t="s">
        <v>1301</v>
      </c>
      <c r="C142" s="387"/>
      <c r="D142" s="202" t="s">
        <v>961</v>
      </c>
    </row>
    <row r="143" spans="1:4" ht="30" customHeight="1">
      <c r="A143" s="388"/>
      <c r="B143" s="387" t="s">
        <v>1302</v>
      </c>
      <c r="C143" s="387"/>
      <c r="D143" s="202" t="s">
        <v>955</v>
      </c>
    </row>
    <row r="144" spans="1:4" ht="42.75" customHeight="1">
      <c r="A144" s="388"/>
      <c r="B144" s="387" t="s">
        <v>1303</v>
      </c>
      <c r="C144" s="387"/>
      <c r="D144" s="202" t="s">
        <v>955</v>
      </c>
    </row>
    <row r="145" spans="1:4" ht="18" customHeight="1">
      <c r="A145" s="388"/>
      <c r="B145" s="387" t="s">
        <v>1304</v>
      </c>
      <c r="C145" s="387"/>
      <c r="D145" s="202" t="s">
        <v>955</v>
      </c>
    </row>
    <row r="146" spans="1:4" ht="18" customHeight="1">
      <c r="A146" s="388"/>
      <c r="B146" s="387" t="s">
        <v>1305</v>
      </c>
      <c r="C146" s="387"/>
      <c r="D146" s="202" t="s">
        <v>955</v>
      </c>
    </row>
    <row r="147" spans="1:4" ht="30.75" customHeight="1">
      <c r="A147" s="388"/>
      <c r="B147" s="387" t="s">
        <v>1306</v>
      </c>
      <c r="C147" s="387"/>
      <c r="D147" s="202" t="s">
        <v>961</v>
      </c>
    </row>
    <row r="148" spans="1:4" ht="17.25" customHeight="1">
      <c r="A148" s="388"/>
      <c r="B148" s="387" t="s">
        <v>1307</v>
      </c>
      <c r="C148" s="387"/>
      <c r="D148" s="202" t="s">
        <v>961</v>
      </c>
    </row>
    <row r="149" spans="1:4" ht="33" customHeight="1">
      <c r="A149" s="388"/>
      <c r="B149" s="387" t="s">
        <v>1308</v>
      </c>
      <c r="C149" s="387"/>
      <c r="D149" s="202" t="s">
        <v>961</v>
      </c>
    </row>
    <row r="150" spans="1:4" ht="18.75" customHeight="1">
      <c r="A150" s="388"/>
      <c r="B150" s="387" t="s">
        <v>1309</v>
      </c>
      <c r="C150" s="387"/>
      <c r="D150" s="202" t="s">
        <v>955</v>
      </c>
    </row>
    <row r="151" spans="1:4" ht="18.75" customHeight="1">
      <c r="A151" s="388"/>
      <c r="B151" s="387" t="s">
        <v>1310</v>
      </c>
      <c r="C151" s="387"/>
      <c r="D151" s="202" t="s">
        <v>955</v>
      </c>
    </row>
    <row r="152" spans="1:4" ht="30" customHeight="1">
      <c r="A152" s="388"/>
      <c r="B152" s="387" t="s">
        <v>1311</v>
      </c>
      <c r="C152" s="387"/>
      <c r="D152" s="202" t="s">
        <v>955</v>
      </c>
    </row>
    <row r="153" spans="1:4" ht="30" customHeight="1">
      <c r="A153" s="388"/>
      <c r="B153" s="387" t="s">
        <v>1312</v>
      </c>
      <c r="C153" s="387"/>
      <c r="D153" s="202" t="s">
        <v>955</v>
      </c>
    </row>
    <row r="154" spans="1:4" ht="30" customHeight="1">
      <c r="A154" s="388"/>
      <c r="B154" s="387" t="s">
        <v>1313</v>
      </c>
      <c r="C154" s="387"/>
      <c r="D154" s="202" t="s">
        <v>961</v>
      </c>
    </row>
    <row r="155" spans="1:4" ht="17.25" customHeight="1">
      <c r="A155" s="388"/>
      <c r="B155" s="387" t="s">
        <v>1314</v>
      </c>
      <c r="C155" s="387"/>
      <c r="D155" s="202" t="s">
        <v>961</v>
      </c>
    </row>
    <row r="156" spans="1:4" ht="17.25" customHeight="1">
      <c r="A156" s="388"/>
      <c r="B156" s="387" t="s">
        <v>1315</v>
      </c>
      <c r="C156" s="387"/>
      <c r="D156" s="202" t="s">
        <v>961</v>
      </c>
    </row>
    <row r="157" spans="1:4" ht="17.25" customHeight="1">
      <c r="A157" s="388"/>
      <c r="B157" s="387" t="s">
        <v>1316</v>
      </c>
      <c r="C157" s="387"/>
      <c r="D157" s="202" t="s">
        <v>955</v>
      </c>
    </row>
    <row r="158" spans="1:4" ht="17.25" customHeight="1">
      <c r="A158" s="388"/>
      <c r="B158" s="387" t="s">
        <v>1317</v>
      </c>
      <c r="C158" s="387"/>
      <c r="D158" s="202" t="s">
        <v>955</v>
      </c>
    </row>
    <row r="159" spans="1:4" ht="25.5" customHeight="1">
      <c r="A159" s="388"/>
      <c r="B159" s="387" t="s">
        <v>1318</v>
      </c>
      <c r="C159" s="387"/>
      <c r="D159" s="202" t="s">
        <v>961</v>
      </c>
    </row>
    <row r="160" spans="1:4" ht="17.25" customHeight="1">
      <c r="A160" s="388"/>
      <c r="B160" s="387" t="s">
        <v>1319</v>
      </c>
      <c r="C160" s="387"/>
      <c r="D160" s="202" t="s">
        <v>961</v>
      </c>
    </row>
  </sheetData>
  <sheetProtection password="CEED" sheet="1" objects="1" scenarios="1"/>
  <mergeCells count="173">
    <mergeCell ref="A1:C1"/>
    <mergeCell ref="A2:B2"/>
    <mergeCell ref="D2:F2"/>
    <mergeCell ref="A3:B3"/>
    <mergeCell ref="D3:F3"/>
    <mergeCell ref="A4:B4"/>
    <mergeCell ref="D4:F4"/>
    <mergeCell ref="A5:B5"/>
    <mergeCell ref="D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M17:AT18"/>
    <mergeCell ref="A18:A21"/>
    <mergeCell ref="B18:H18"/>
    <mergeCell ref="I18:R18"/>
    <mergeCell ref="S18:AL18"/>
    <mergeCell ref="B19:B21"/>
    <mergeCell ref="C19:C21"/>
    <mergeCell ref="D19:D21"/>
    <mergeCell ref="E19:E21"/>
    <mergeCell ref="F19:H19"/>
    <mergeCell ref="I19:L19"/>
    <mergeCell ref="M19:N19"/>
    <mergeCell ref="O19:Q19"/>
    <mergeCell ref="R19:R21"/>
    <mergeCell ref="S19:S21"/>
    <mergeCell ref="U19:AI20"/>
    <mergeCell ref="AJ19:AL19"/>
    <mergeCell ref="AM19:AR19"/>
    <mergeCell ref="AS19:AS21"/>
    <mergeCell ref="AT19:AT21"/>
    <mergeCell ref="F20:F21"/>
    <mergeCell ref="G20:G21"/>
    <mergeCell ref="H20:H21"/>
    <mergeCell ref="I20:K20"/>
    <mergeCell ref="L20:L21"/>
    <mergeCell ref="M20:M21"/>
    <mergeCell ref="N20:N21"/>
    <mergeCell ref="O20:O21"/>
    <mergeCell ref="P20:Q20"/>
    <mergeCell ref="AJ20:AJ21"/>
    <mergeCell ref="AK20:AL21"/>
    <mergeCell ref="AM20:AO20"/>
    <mergeCell ref="AP20:AR20"/>
    <mergeCell ref="A44:A99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A100:A12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A128:A160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56:C156"/>
    <mergeCell ref="B157:C157"/>
    <mergeCell ref="B158:C158"/>
    <mergeCell ref="B159:C159"/>
    <mergeCell ref="B160:C160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</mergeCells>
  <pageMargins left="0.7" right="0.7" top="0.75" bottom="0.75" header="0.51180555555555496" footer="0.51180555555555496"/>
  <pageSetup paperSize="9" firstPageNumber="0" orientation="portrait" horizontalDpi="300" verticalDpi="30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Лист5!$A$67:$A$68</xm:f>
          </x14:formula1>
          <x14:formula2>
            <xm:f>0</xm:f>
          </x14:formula2>
          <xm:sqref>A24:A43</xm:sqref>
        </x14:dataValidation>
        <x14:dataValidation type="list" allowBlank="1" showInputMessage="1" showErrorMessage="1" xr:uid="{00000000-0002-0000-0700-000001000000}">
          <x14:formula1>
            <xm:f>Лист5!$C$67:$C$69</xm:f>
          </x14:formula1>
          <x14:formula2>
            <xm:f>0</xm:f>
          </x14:formula2>
          <xm:sqref>O24:O43</xm:sqref>
        </x14:dataValidation>
        <x14:dataValidation type="list" allowBlank="1" showInputMessage="1" showErrorMessage="1" xr:uid="{00000000-0002-0000-0700-000002000000}">
          <x14:formula1>
            <xm:f>Лист5!$E$68:$E$70</xm:f>
          </x14:formula1>
          <x14:formula2>
            <xm:f>0</xm:f>
          </x14:formula2>
          <xm:sqref>R24:R43</xm:sqref>
        </x14:dataValidation>
        <x14:dataValidation type="list" allowBlank="1" showInputMessage="1" showErrorMessage="1" xr:uid="{00000000-0002-0000-0700-000003000000}">
          <x14:formula1>
            <xm:f>Лист5!$F$67:$F$71</xm:f>
          </x14:formula1>
          <x14:formula2>
            <xm:f>0</xm:f>
          </x14:formula2>
          <xm:sqref>S24:T43</xm:sqref>
        </x14:dataValidation>
        <x14:dataValidation type="list" allowBlank="1" showInputMessage="1" showErrorMessage="1" xr:uid="{00000000-0002-0000-0700-000004000000}">
          <x14:formula1>
            <xm:f>Лист5!$J$1:$J$2</xm:f>
          </x14:formula1>
          <x14:formula2>
            <xm:f>0</xm:f>
          </x14:formula2>
          <xm:sqref>D44:D160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095"/>
  <sheetViews>
    <sheetView topLeftCell="A163" workbookViewId="0">
      <selection activeCell="I255" sqref="I255"/>
    </sheetView>
  </sheetViews>
  <sheetFormatPr defaultRowHeight="15"/>
  <cols>
    <col min="1" max="1" width="74.140625" style="203" customWidth="1"/>
    <col min="2" max="2" width="36.5703125" style="204" customWidth="1"/>
    <col min="3" max="1023" width="9.140625" style="205" customWidth="1"/>
    <col min="1024" max="1025" width="8.7109375" customWidth="1"/>
  </cols>
  <sheetData>
    <row r="1" spans="1:2" ht="16.5" customHeight="1">
      <c r="A1" s="206" t="str">
        <f>'Форма ОУ Общие сведения '!A2:C2</f>
        <v>Наименование муниципального образования</v>
      </c>
      <c r="B1" s="207" t="str">
        <f>'Форма ОУ Общие сведения '!E2</f>
        <v>Георгиевский</v>
      </c>
    </row>
    <row r="2" spans="1:2">
      <c r="A2" s="208" t="str">
        <f>'Форма ОУ Общие сведения '!A3:C3</f>
        <v xml:space="preserve">Наименование населенного пункта </v>
      </c>
      <c r="B2" s="209" t="str">
        <f>'Форма ОУ Общие сведения '!E3</f>
        <v>село_Краснокумское</v>
      </c>
    </row>
    <row r="3" spans="1:2" ht="51.75">
      <c r="A3" s="208" t="str">
        <f>'Форма ОУ Общие сведения '!A4:C4</f>
        <v>Наименование образовательной организации</v>
      </c>
      <c r="B3" s="209" t="str">
        <f>'Форма ОУ Общие сведения '!E4</f>
        <v>Муниципальное бюджетное общеобразовательное учреждение "Средняя общеобразовательная школа №26 с. Краснкумского</v>
      </c>
    </row>
    <row r="4" spans="1:2">
      <c r="A4" s="208" t="s">
        <v>1320</v>
      </c>
      <c r="B4" s="209" t="str">
        <f>'Форма ОУ Общие сведения '!E5</f>
        <v xml:space="preserve">МБОУ СОШ№26 </v>
      </c>
    </row>
    <row r="5" spans="1:2">
      <c r="A5" s="208" t="str">
        <f>'Форма ОУ Общие сведения '!A6:C6</f>
        <v>Отнесение к группе ОО (кластер)</v>
      </c>
      <c r="B5" s="209">
        <f ca="1">'Форма ОУ Общие сведения '!E6</f>
        <v>8</v>
      </c>
    </row>
    <row r="6" spans="1:2">
      <c r="A6" s="208" t="str">
        <f>'Форма ОУ Общие сведения '!A7:C7</f>
        <v>Вид образовательной организации</v>
      </c>
      <c r="B6" s="209" t="str">
        <f>'Форма ОУ Общие сведения '!E7</f>
        <v>СОШ</v>
      </c>
    </row>
    <row r="7" spans="1:2">
      <c r="A7" s="208" t="str">
        <f>'Форма ОУ Общие сведения '!A8:C8</f>
        <v>Тип учреждения (организации)</v>
      </c>
      <c r="B7" s="209" t="str">
        <f>'Форма ОУ Общие сведения '!E8</f>
        <v>бюджетное</v>
      </c>
    </row>
    <row r="8" spans="1:2" ht="14.25" customHeight="1">
      <c r="A8" s="208" t="str">
        <f>'Форма ОУ Общие сведения '!A9:C9</f>
        <v xml:space="preserve">Руководитель ОО: фамилия </v>
      </c>
      <c r="B8" s="209" t="str">
        <f>'Форма ОУ Общие сведения '!E9</f>
        <v xml:space="preserve">Стратулат </v>
      </c>
    </row>
    <row r="9" spans="1:2" ht="14.25" customHeight="1">
      <c r="A9" s="208" t="str">
        <f>'Форма ОУ Общие сведения '!A10:C10</f>
        <v>имя</v>
      </c>
      <c r="B9" s="209" t="str">
        <f>'Форма ОУ Общие сведения '!E10</f>
        <v xml:space="preserve">Елена </v>
      </c>
    </row>
    <row r="10" spans="1:2" ht="14.25" customHeight="1">
      <c r="A10" s="208" t="str">
        <f>'Форма ОУ Общие сведения '!A11:C11</f>
        <v>отчество</v>
      </c>
      <c r="B10" s="209" t="str">
        <f>'Форма ОУ Общие сведения '!E11</f>
        <v xml:space="preserve"> Васильевна</v>
      </c>
    </row>
    <row r="11" spans="1:2" ht="14.25" customHeight="1">
      <c r="A11" s="208" t="str">
        <f>'Форма ОУ Общие сведения '!A12:C12</f>
        <v xml:space="preserve">рабочий телефон  8 (ХХХХ) ХХ-ХХ-ХХ (доб) </v>
      </c>
      <c r="B11" s="209" t="str">
        <f>'Форма ОУ Общие сведения '!E12</f>
        <v>8(87951) 48-2-57</v>
      </c>
    </row>
    <row r="12" spans="1:2" ht="14.25" customHeight="1">
      <c r="A12" s="208" t="str">
        <f>'Форма ОУ Общие сведения '!A13:C13</f>
        <v>адрес электронной почты</v>
      </c>
      <c r="B12" s="209" t="str">
        <f>'Форма ОУ Общие сведения '!E13</f>
        <v>school-26@list.ru</v>
      </c>
    </row>
    <row r="13" spans="1:2" ht="14.25" customHeight="1">
      <c r="A13" s="208" t="str">
        <f>'Форма ОУ Общие сведения '!A14:C14</f>
        <v>адрес сайта ОО</v>
      </c>
      <c r="B13" s="209" t="str">
        <f>'Форма ОУ Общие сведения '!E14</f>
        <v>https://26320-026georg.edusite.ru/</v>
      </c>
    </row>
    <row r="14" spans="1:2" ht="14.25" customHeight="1">
      <c r="A14" s="208" t="str">
        <f>'Форма ОУ ФГОС НОО'!A5:B5</f>
        <v xml:space="preserve">Заметитель руководителя, курирующий начальные классы/введение обновленных стандартов: фамилия </v>
      </c>
      <c r="B14" s="209" t="str">
        <f>'Форма ОУ ФГОС НОО'!C5</f>
        <v>Губарева</v>
      </c>
    </row>
    <row r="15" spans="1:2" ht="14.25" customHeight="1">
      <c r="A15" s="208" t="str">
        <f>'Форма ОУ ФГОС НОО'!A6:B6</f>
        <v>имя</v>
      </c>
      <c r="B15" s="209" t="str">
        <f>'Форма ОУ ФГОС НОО'!C6</f>
        <v>Ольга</v>
      </c>
    </row>
    <row r="16" spans="1:2" ht="14.25" customHeight="1">
      <c r="A16" s="208" t="str">
        <f>'Форма ОУ ФГОС НОО'!A7:B7</f>
        <v>отчество</v>
      </c>
      <c r="B16" s="209" t="str">
        <f>'Форма ОУ ФГОС НОО'!C7</f>
        <v>Викторовна</v>
      </c>
    </row>
    <row r="17" spans="1:2" ht="14.25" customHeight="1">
      <c r="A17" s="208" t="str">
        <f>'Форма ОУ ФГОС НОО'!A8:B8</f>
        <v xml:space="preserve">рабочий телефон  8 (ХХХХ) ХХ-ХХ-ХХ (доб) </v>
      </c>
      <c r="B17" s="209" t="str">
        <f>'Форма ОУ ФГОС НОО'!C8</f>
        <v>8(87951)48-4-37</v>
      </c>
    </row>
    <row r="18" spans="1:2" ht="14.25" customHeight="1">
      <c r="A18" s="208" t="str">
        <f>'Форма ОУ ФГОС НОО'!A9:B9</f>
        <v>адрес электронной почты</v>
      </c>
      <c r="B18" s="209" t="str">
        <f>'Форма ОУ ФГОС НОО'!C9</f>
        <v>olga.gubareva.2014@mail.ru</v>
      </c>
    </row>
    <row r="19" spans="1:2" ht="14.25" customHeight="1">
      <c r="A19" s="208" t="str">
        <f>'Форма ОУ ФГОС ООО, кадры 5-11'!A5:B5</f>
        <v xml:space="preserve">Заметитель руководителя, курирующий 5-9 классы/введение обновленных стандартов: фамилия </v>
      </c>
      <c r="B19" s="209" t="str">
        <f>'Форма ОУ ФГОС ООО, кадры 5-11'!D5</f>
        <v>Догойда</v>
      </c>
    </row>
    <row r="20" spans="1:2" ht="14.25" customHeight="1">
      <c r="A20" s="208" t="str">
        <f>'Форма ОУ ФГОС ООО, кадры 5-11'!A6:B6</f>
        <v>имя</v>
      </c>
      <c r="B20" s="209" t="str">
        <f>'Форма ОУ ФГОС ООО, кадры 5-11'!D6</f>
        <v>Людмила</v>
      </c>
    </row>
    <row r="21" spans="1:2" ht="14.25" customHeight="1">
      <c r="A21" s="208" t="str">
        <f>'Форма ОУ ФГОС ООО, кадры 5-11'!A7:B7</f>
        <v>отчество</v>
      </c>
      <c r="B21" s="209" t="str">
        <f>'Форма ОУ ФГОС ООО, кадры 5-11'!D7</f>
        <v>Михайловна</v>
      </c>
    </row>
    <row r="22" spans="1:2" ht="14.25" customHeight="1">
      <c r="A22" s="208" t="str">
        <f>'Форма ОУ ФГОС ООО, кадры 5-11'!A8:B8</f>
        <v xml:space="preserve">рабочий телефон  8 (ХХХХ) ХХ-ХХ-ХХ (доб) </v>
      </c>
      <c r="B22" s="209" t="str">
        <f>'Форма ОУ ФГОС ООО, кадры 5-11'!D8</f>
        <v>8(87951)48-4-37</v>
      </c>
    </row>
    <row r="23" spans="1:2" ht="14.25" customHeight="1">
      <c r="A23" s="208" t="str">
        <f>'Форма ОУ ФГОС ООО, кадры 5-11'!A9:B9</f>
        <v>адрес электронной почты</v>
      </c>
      <c r="B23" s="209" t="str">
        <f>'Форма ОУ ФГОС ООО, кадры 5-11'!D9</f>
        <v>dogoydal@mail.ru</v>
      </c>
    </row>
    <row r="24" spans="1:2" ht="14.25" customHeight="1">
      <c r="A24" s="208" t="str">
        <f>'Форма ОУ  ФГОС СОО'!A6:B6</f>
        <v xml:space="preserve">Заметитель руководителя, курирующий    10-11 классы/ ФГОС СОО:                  фамилия </v>
      </c>
      <c r="B24" s="209" t="str">
        <f>'Форма ОУ  ФГОС СОО'!C6</f>
        <v>Догойда</v>
      </c>
    </row>
    <row r="25" spans="1:2" ht="14.25" customHeight="1">
      <c r="A25" s="208" t="str">
        <f>'Форма ОУ  ФГОС СОО'!A7:B7</f>
        <v>имя</v>
      </c>
      <c r="B25" s="209" t="str">
        <f>'Форма ОУ  ФГОС СОО'!C7</f>
        <v>Людмила</v>
      </c>
    </row>
    <row r="26" spans="1:2" ht="14.25" customHeight="1">
      <c r="A26" s="208" t="str">
        <f>'Форма ОУ  ФГОС СОО'!A8:B8</f>
        <v>отчество</v>
      </c>
      <c r="B26" s="209" t="str">
        <f>'Форма ОУ  ФГОС СОО'!C8</f>
        <v>Михайловна</v>
      </c>
    </row>
    <row r="27" spans="1:2" ht="14.25" customHeight="1">
      <c r="A27" s="208" t="str">
        <f>'Форма ОУ  ФГОС СОО'!A9:B9</f>
        <v xml:space="preserve">рабочий телефон  8 (ХХХХ) ХХ-ХХ-ХХ (доб) </v>
      </c>
      <c r="B27" s="209" t="str">
        <f>'Форма ОУ  ФГОС СОО'!C9</f>
        <v>8(87951)-48-4-37</v>
      </c>
    </row>
    <row r="28" spans="1:2" ht="14.25" customHeight="1">
      <c r="A28" s="208" t="str">
        <f>'Форма ОУ  ФГОС СОО'!A10:B10</f>
        <v>адрес электронной почты</v>
      </c>
      <c r="B28" s="209" t="str">
        <f>'Форма ОУ  ФГОС СОО'!C10</f>
        <v>dogoydal@mail.ru</v>
      </c>
    </row>
    <row r="29" spans="1:2" ht="14.25" customHeight="1">
      <c r="A29" s="210" t="str">
        <f>'Форма ОУ Общие сведения '!A15:C15</f>
        <v xml:space="preserve">Общие сведения о детском коллективе </v>
      </c>
      <c r="B29" s="209"/>
    </row>
    <row r="30" spans="1:2" ht="14.25" customHeight="1">
      <c r="A30" s="208" t="str">
        <f>'Форма ОУ Общие сведения '!A16:C16</f>
        <v>Количество классов, из них:</v>
      </c>
      <c r="B30" s="209">
        <f>'Форма ОУ Общие сведения '!E16</f>
        <v>51</v>
      </c>
    </row>
    <row r="31" spans="1:2" ht="14.25" customHeight="1">
      <c r="A31" s="208" t="str">
        <f>'Форма ОУ Общие сведения '!A17:C17</f>
        <v xml:space="preserve">количество 1-х классов </v>
      </c>
      <c r="B31" s="209">
        <f>'Форма ОУ Общие сведения '!E17</f>
        <v>5</v>
      </c>
    </row>
    <row r="32" spans="1:2" ht="14.25" customHeight="1">
      <c r="A32" s="208" t="str">
        <f>'Форма ОУ Общие сведения '!A18:C18</f>
        <v xml:space="preserve">количество 2-х классов </v>
      </c>
      <c r="B32" s="209">
        <f>'Форма ОУ Общие сведения '!E18</f>
        <v>6</v>
      </c>
    </row>
    <row r="33" spans="1:2" ht="14.25" customHeight="1">
      <c r="A33" s="208" t="str">
        <f>'Форма ОУ Общие сведения '!A19:C19</f>
        <v xml:space="preserve">количество 3-х классов </v>
      </c>
      <c r="B33" s="209">
        <f>'Форма ОУ Общие сведения '!E19</f>
        <v>5</v>
      </c>
    </row>
    <row r="34" spans="1:2" ht="14.25" customHeight="1">
      <c r="A34" s="208" t="str">
        <f>'Форма ОУ Общие сведения '!A20:C20</f>
        <v xml:space="preserve">количество 4-х классов </v>
      </c>
      <c r="B34" s="209">
        <f>'Форма ОУ Общие сведения '!E20</f>
        <v>5</v>
      </c>
    </row>
    <row r="35" spans="1:2" ht="14.25" customHeight="1">
      <c r="A35" s="208" t="str">
        <f>'Форма ОУ Общие сведения '!A21:C21</f>
        <v xml:space="preserve">количество 5-х классов </v>
      </c>
      <c r="B35" s="209">
        <f>'Форма ОУ Общие сведения '!E21</f>
        <v>6</v>
      </c>
    </row>
    <row r="36" spans="1:2" ht="14.25" customHeight="1">
      <c r="A36" s="208" t="str">
        <f>'Форма ОУ Общие сведения '!A22:C22</f>
        <v xml:space="preserve">количество 6-х классов </v>
      </c>
      <c r="B36" s="209">
        <f>'Форма ОУ Общие сведения '!E22</f>
        <v>6</v>
      </c>
    </row>
    <row r="37" spans="1:2" ht="14.25" customHeight="1">
      <c r="A37" s="208" t="str">
        <f>'Форма ОУ Общие сведения '!A23:C23</f>
        <v xml:space="preserve">количество 7-х классов </v>
      </c>
      <c r="B37" s="209">
        <f>'Форма ОУ Общие сведения '!E23</f>
        <v>6</v>
      </c>
    </row>
    <row r="38" spans="1:2" ht="14.25" customHeight="1">
      <c r="A38" s="208" t="str">
        <f>'Форма ОУ Общие сведения '!A24:C24</f>
        <v xml:space="preserve">количество 8-х классов </v>
      </c>
      <c r="B38" s="209">
        <f>'Форма ОУ Общие сведения '!E24</f>
        <v>5</v>
      </c>
    </row>
    <row r="39" spans="1:2" ht="14.25" customHeight="1">
      <c r="A39" s="208" t="str">
        <f>'Форма ОУ Общие сведения '!A25:C25</f>
        <v xml:space="preserve">количество 9-х классов </v>
      </c>
      <c r="B39" s="209">
        <f>'Форма ОУ Общие сведения '!E25</f>
        <v>4</v>
      </c>
    </row>
    <row r="40" spans="1:2" ht="14.25" customHeight="1">
      <c r="A40" s="208" t="str">
        <f>'Форма ОУ Общие сведения '!A26:C26</f>
        <v xml:space="preserve">количество 10-х классов </v>
      </c>
      <c r="B40" s="209">
        <f>'Форма ОУ Общие сведения '!E26</f>
        <v>2</v>
      </c>
    </row>
    <row r="41" spans="1:2" ht="14.25" customHeight="1">
      <c r="A41" s="208" t="str">
        <f>'Форма ОУ Общие сведения '!A27:C27</f>
        <v xml:space="preserve">количество 11-х классов </v>
      </c>
      <c r="B41" s="209">
        <f>'Форма ОУ Общие сведения '!E27</f>
        <v>1</v>
      </c>
    </row>
    <row r="42" spans="1:2" ht="14.25" customHeight="1">
      <c r="A42" s="208" t="str">
        <f>'Форма ОУ Общие сведения '!A28:C28</f>
        <v xml:space="preserve">Количество обучающихся, всего в ОО, из них : </v>
      </c>
      <c r="B42" s="209">
        <f>'Форма ОУ Общие сведения '!E28</f>
        <v>1251</v>
      </c>
    </row>
    <row r="43" spans="1:2" ht="14.25" customHeight="1">
      <c r="A43" s="208" t="str">
        <f>'Форма ОУ Общие сведения '!A29:C29</f>
        <v>количество обучающихся с ОВЗ</v>
      </c>
      <c r="B43" s="209">
        <f>'Форма ОУ Общие сведения '!E29</f>
        <v>43</v>
      </c>
    </row>
    <row r="44" spans="1:2" ht="14.25" customHeight="1">
      <c r="A44" s="208" t="str">
        <f>'Форма ОУ Общие сведения '!A30:C30</f>
        <v xml:space="preserve">количество детей-инвалидов </v>
      </c>
      <c r="B44" s="209">
        <f>'Форма ОУ Общие сведения '!E30</f>
        <v>22</v>
      </c>
    </row>
    <row r="45" spans="1:2" ht="14.25" customHeight="1">
      <c r="A45" s="208" t="str">
        <f>'Форма ОУ Общие сведения '!A31:C31</f>
        <v>количество обучающихся в 1-х классах, из них:</v>
      </c>
      <c r="B45" s="209">
        <f>'Форма ОУ Общие сведения '!E31</f>
        <v>145</v>
      </c>
    </row>
    <row r="46" spans="1:2" ht="14.25" customHeight="1">
      <c r="A46" s="208" t="str">
        <f>'Форма ОУ Общие сведения '!A32:C32</f>
        <v>количество обучающихся с ОВЗ</v>
      </c>
      <c r="B46" s="209">
        <f>'Форма ОУ Общие сведения '!E32</f>
        <v>0</v>
      </c>
    </row>
    <row r="47" spans="1:2" ht="14.25" customHeight="1">
      <c r="A47" s="208" t="str">
        <f>'Форма ОУ Общие сведения '!A33:C33</f>
        <v xml:space="preserve">количество детей-инвалидов </v>
      </c>
      <c r="B47" s="209">
        <f>'Форма ОУ Общие сведения '!E33</f>
        <v>1</v>
      </c>
    </row>
    <row r="48" spans="1:2" ht="14.25" customHeight="1">
      <c r="A48" s="208" t="str">
        <f>'Форма ОУ Общие сведения '!A34:C34</f>
        <v>количество обучающихся во 2-х классах, из них:</v>
      </c>
      <c r="B48" s="209">
        <f>'Форма ОУ Общие сведения '!E34</f>
        <v>162</v>
      </c>
    </row>
    <row r="49" spans="1:2" ht="14.25" customHeight="1">
      <c r="A49" s="208" t="str">
        <f>'Форма ОУ Общие сведения '!A35:C35</f>
        <v>количество обучающихся с ОВЗ</v>
      </c>
      <c r="B49" s="209">
        <f>'Форма ОУ Общие сведения '!E35</f>
        <v>0</v>
      </c>
    </row>
    <row r="50" spans="1:2" ht="14.25" customHeight="1">
      <c r="A50" s="208" t="str">
        <f>'Форма ОУ Общие сведения '!A36:C36</f>
        <v xml:space="preserve">количество детей-инвалидов </v>
      </c>
      <c r="B50" s="209">
        <f>'Форма ОУ Общие сведения '!E36</f>
        <v>2</v>
      </c>
    </row>
    <row r="51" spans="1:2" ht="14.25" customHeight="1">
      <c r="A51" s="208" t="str">
        <f>'Форма ОУ Общие сведения '!A37:C37</f>
        <v>количество обучающихся в 3-х классах, из них:</v>
      </c>
      <c r="B51" s="209">
        <f>'Форма ОУ Общие сведения '!E37</f>
        <v>152</v>
      </c>
    </row>
    <row r="52" spans="1:2" ht="14.25" customHeight="1">
      <c r="A52" s="208" t="str">
        <f>'Форма ОУ Общие сведения '!A38:C38</f>
        <v>количество обучающихся с ОВЗ</v>
      </c>
      <c r="B52" s="209">
        <f>'Форма ОУ Общие сведения '!E38</f>
        <v>0</v>
      </c>
    </row>
    <row r="53" spans="1:2" ht="14.25" customHeight="1">
      <c r="A53" s="208" t="str">
        <f>'Форма ОУ Общие сведения '!A39:C39</f>
        <v xml:space="preserve">количество детей-инвалидов </v>
      </c>
      <c r="B53" s="209">
        <f>'Форма ОУ Общие сведения '!E39</f>
        <v>4</v>
      </c>
    </row>
    <row r="54" spans="1:2" ht="14.25" customHeight="1">
      <c r="A54" s="208" t="str">
        <f>'Форма ОУ Общие сведения '!A40:C40</f>
        <v>количество обучающихся  в 4-х классах, из них:</v>
      </c>
      <c r="B54" s="209">
        <f>'Форма ОУ Общие сведения '!E40</f>
        <v>129</v>
      </c>
    </row>
    <row r="55" spans="1:2" ht="14.25" customHeight="1">
      <c r="A55" s="208" t="str">
        <f>'Форма ОУ Общие сведения '!A41:C41</f>
        <v>количество обучающихся с ОВЗ</v>
      </c>
      <c r="B55" s="209">
        <f>'Форма ОУ Общие сведения '!E41</f>
        <v>0</v>
      </c>
    </row>
    <row r="56" spans="1:2" ht="14.25" customHeight="1">
      <c r="A56" s="208" t="str">
        <f>'Форма ОУ Общие сведения '!A42:C42</f>
        <v xml:space="preserve">количество детей-инвалидов </v>
      </c>
      <c r="B56" s="209">
        <f>'Форма ОУ Общие сведения '!E42</f>
        <v>2</v>
      </c>
    </row>
    <row r="57" spans="1:2" ht="14.25" customHeight="1">
      <c r="A57" s="208" t="str">
        <f>'Форма ОУ Общие сведения '!A43:C43</f>
        <v>количество обучающихся в 5-х классах, из них:</v>
      </c>
      <c r="B57" s="209">
        <f>'Форма ОУ Общие сведения '!E43</f>
        <v>150</v>
      </c>
    </row>
    <row r="58" spans="1:2" ht="14.25" customHeight="1">
      <c r="A58" s="208" t="str">
        <f>'Форма ОУ Общие сведения '!A44:C44</f>
        <v>количество обучающихся с ОВЗ</v>
      </c>
      <c r="B58" s="209">
        <f>'Форма ОУ Общие сведения '!E44</f>
        <v>10</v>
      </c>
    </row>
    <row r="59" spans="1:2" ht="14.25" customHeight="1">
      <c r="A59" s="208" t="str">
        <f>'Форма ОУ Общие сведения '!A45:C45</f>
        <v xml:space="preserve">количество детей-инвалидов </v>
      </c>
      <c r="B59" s="209">
        <f>'Форма ОУ Общие сведения '!E45</f>
        <v>3</v>
      </c>
    </row>
    <row r="60" spans="1:2" ht="14.25" customHeight="1">
      <c r="A60" s="208" t="str">
        <f>'Форма ОУ Общие сведения '!A46:C46</f>
        <v>количество обучающихся в 6-х классах, из них:</v>
      </c>
      <c r="B60" s="209">
        <f>'Форма ОУ Общие сведения '!E46</f>
        <v>129</v>
      </c>
    </row>
    <row r="61" spans="1:2" ht="14.25" customHeight="1">
      <c r="A61" s="208" t="str">
        <f>'Форма ОУ Общие сведения '!A47:C47</f>
        <v>количество обучающихся с ОВЗ</v>
      </c>
      <c r="B61" s="209">
        <f>'Форма ОУ Общие сведения '!E47</f>
        <v>14</v>
      </c>
    </row>
    <row r="62" spans="1:2" ht="14.25" customHeight="1">
      <c r="A62" s="208" t="str">
        <f>'Форма ОУ Общие сведения '!A48:C48</f>
        <v xml:space="preserve">количество детей-инвалидов </v>
      </c>
      <c r="B62" s="209">
        <f>'Форма ОУ Общие сведения '!E48</f>
        <v>1</v>
      </c>
    </row>
    <row r="63" spans="1:2" ht="14.25" customHeight="1">
      <c r="A63" s="208" t="str">
        <f>'Форма ОУ Общие сведения '!A49:C49</f>
        <v>количество обучающихся в 7-х классах, из них:</v>
      </c>
      <c r="B63" s="209">
        <f>'Форма ОУ Общие сведения '!E49</f>
        <v>141</v>
      </c>
    </row>
    <row r="64" spans="1:2" ht="14.25" customHeight="1">
      <c r="A64" s="208" t="str">
        <f>'Форма ОУ Общие сведения '!A50:C50</f>
        <v>количество обучающихся с ОВЗ</v>
      </c>
      <c r="B64" s="209">
        <f>'Форма ОУ Общие сведения '!E50</f>
        <v>9</v>
      </c>
    </row>
    <row r="65" spans="1:2" ht="14.25" customHeight="1">
      <c r="A65" s="208" t="str">
        <f>'Форма ОУ Общие сведения '!A51:C51</f>
        <v xml:space="preserve">количество детей-инвалидов </v>
      </c>
      <c r="B65" s="209">
        <f>'Форма ОУ Общие сведения '!E51</f>
        <v>3</v>
      </c>
    </row>
    <row r="66" spans="1:2" ht="14.25" customHeight="1">
      <c r="A66" s="208" t="str">
        <f>'Форма ОУ Общие сведения '!A52:C52</f>
        <v>количество обучающихся в 8-х классах, из них:</v>
      </c>
      <c r="B66" s="209">
        <f>'Форма ОУ Общие сведения '!E52</f>
        <v>94</v>
      </c>
    </row>
    <row r="67" spans="1:2" ht="14.25" customHeight="1">
      <c r="A67" s="208" t="str">
        <f>'Форма ОУ Общие сведения '!A53:C53</f>
        <v>количество обучающихся с ОВЗ</v>
      </c>
      <c r="B67" s="209">
        <f>'Форма ОУ Общие сведения '!E53</f>
        <v>10</v>
      </c>
    </row>
    <row r="68" spans="1:2" ht="14.25" customHeight="1">
      <c r="A68" s="208" t="str">
        <f>'Форма ОУ Общие сведения '!A54:C54</f>
        <v xml:space="preserve">количество детей-инвалидов </v>
      </c>
      <c r="B68" s="209">
        <f>'Форма ОУ Общие сведения '!E54</f>
        <v>3</v>
      </c>
    </row>
    <row r="69" spans="1:2" ht="14.25" customHeight="1">
      <c r="A69" s="208" t="str">
        <f>'Форма ОУ Общие сведения '!A55:C55</f>
        <v>количество обучающихся в 9-х классах, из них:</v>
      </c>
      <c r="B69" s="209">
        <f>'Форма ОУ Общие сведения '!E55</f>
        <v>92</v>
      </c>
    </row>
    <row r="70" spans="1:2" ht="14.25" customHeight="1">
      <c r="A70" s="208" t="str">
        <f>'Форма ОУ Общие сведения '!A56:C56</f>
        <v>количество обучающихся с ОВЗ</v>
      </c>
      <c r="B70" s="209">
        <f>'Форма ОУ Общие сведения '!E56</f>
        <v>0</v>
      </c>
    </row>
    <row r="71" spans="1:2" ht="14.25" customHeight="1">
      <c r="A71" s="208" t="str">
        <f>'Форма ОУ Общие сведения '!A57:C57</f>
        <v xml:space="preserve">количество детей-инвалидов </v>
      </c>
      <c r="B71" s="209">
        <f>'Форма ОУ Общие сведения '!E57</f>
        <v>2</v>
      </c>
    </row>
    <row r="72" spans="1:2" ht="14.25" customHeight="1">
      <c r="A72" s="208" t="str">
        <f>'Форма ОУ Общие сведения '!A58:C58</f>
        <v>количество обучающихся в 10-х классах, из них:</v>
      </c>
      <c r="B72" s="209">
        <f>'Форма ОУ Общие сведения '!E58</f>
        <v>37</v>
      </c>
    </row>
    <row r="73" spans="1:2" ht="14.25" customHeight="1">
      <c r="A73" s="208" t="str">
        <f>'Форма ОУ Общие сведения '!A59:C59</f>
        <v>количество обучающихся с ОВЗ</v>
      </c>
      <c r="B73" s="209">
        <f>'Форма ОУ Общие сведения '!E59</f>
        <v>0</v>
      </c>
    </row>
    <row r="74" spans="1:2" ht="14.25" customHeight="1">
      <c r="A74" s="208" t="str">
        <f>'Форма ОУ Общие сведения '!A60:C60</f>
        <v xml:space="preserve">количество детей-инвалидов </v>
      </c>
      <c r="B74" s="209">
        <f>'Форма ОУ Общие сведения '!E60</f>
        <v>1</v>
      </c>
    </row>
    <row r="75" spans="1:2" ht="14.25" customHeight="1">
      <c r="A75" s="208" t="str">
        <f>'Форма ОУ Общие сведения '!A61:C61</f>
        <v>количество обучающихся в 11-х классах, из них:</v>
      </c>
      <c r="B75" s="209">
        <f>'Форма ОУ Общие сведения '!E61</f>
        <v>20</v>
      </c>
    </row>
    <row r="76" spans="1:2" ht="14.25" customHeight="1">
      <c r="A76" s="208" t="str">
        <f>'Форма ОУ Общие сведения '!A62:C62</f>
        <v>количество обучающихся с ОВЗ</v>
      </c>
      <c r="B76" s="209">
        <f>'Форма ОУ Общие сведения '!E62</f>
        <v>0</v>
      </c>
    </row>
    <row r="77" spans="1:2" ht="14.25" customHeight="1">
      <c r="A77" s="208" t="str">
        <f>'Форма ОУ Общие сведения '!A63:C63</f>
        <v xml:space="preserve">количество детей-инвалидов </v>
      </c>
      <c r="B77" s="209">
        <f>'Форма ОУ Общие сведения '!E63</f>
        <v>0</v>
      </c>
    </row>
    <row r="78" spans="1:2" ht="14.25" customHeight="1">
      <c r="A78" s="208" t="str">
        <f>'Форма ОУ Общие сведения '!A64:C64</f>
        <v xml:space="preserve">Планируемое количество 1-х  классов на 01 сентября 2022/23 уч. г. </v>
      </c>
      <c r="B78" s="209">
        <f>'Форма ОУ Общие сведения '!E64</f>
        <v>5</v>
      </c>
    </row>
    <row r="79" spans="1:2" ht="14.25" customHeight="1">
      <c r="A79" s="208" t="str">
        <f>'Форма ОУ Общие сведения '!A65:C65</f>
        <v xml:space="preserve">Планируемое количество 5 -х  классов на 01 сентября 2022/23 уч. г. </v>
      </c>
      <c r="B79" s="209">
        <f>'Форма ОУ Общие сведения '!E65</f>
        <v>5</v>
      </c>
    </row>
    <row r="80" spans="1:2" ht="14.25" customHeight="1">
      <c r="A80" s="208" t="s">
        <v>1321</v>
      </c>
      <c r="B80" s="209">
        <f>'Форма ОУ ФГОС НОО'!E28</f>
        <v>143</v>
      </c>
    </row>
    <row r="81" spans="1:3" ht="14.25" customHeight="1">
      <c r="A81" s="208" t="s">
        <v>1322</v>
      </c>
      <c r="B81" s="209">
        <f>'Форма ОУ ФГОС ООО, кадры 5-11'!E65</f>
        <v>136</v>
      </c>
    </row>
    <row r="82" spans="1:3" ht="14.25" customHeight="1">
      <c r="A82" s="208" t="s">
        <v>1323</v>
      </c>
      <c r="B82" s="209">
        <f>'Форма ОУ  ФГОС СОО'!E23</f>
        <v>10</v>
      </c>
    </row>
    <row r="83" spans="1:3" ht="14.25" customHeight="1">
      <c r="A83" s="208" t="s">
        <v>1324</v>
      </c>
      <c r="B83" s="209">
        <f>'Форма ОУ ФГОС НОО'!F28+'Форма ОУ ФГОС ООО, кадры 5-11'!F65+'Форма ОУ  ФГОС СОО'!F23</f>
        <v>140</v>
      </c>
    </row>
    <row r="84" spans="1:3" ht="14.25" customHeight="1">
      <c r="A84" s="208" t="s">
        <v>1099</v>
      </c>
      <c r="B84" s="209">
        <f>'Форма ОУ ФГОС НОО'!G28+'Форма ОУ ФГОС ООО, кадры 5-11'!G65+'Форма ОУ  ФГОС СОО'!G23</f>
        <v>314</v>
      </c>
    </row>
    <row r="85" spans="1:3" ht="14.25" customHeight="1">
      <c r="A85" s="208" t="s">
        <v>1100</v>
      </c>
      <c r="B85" s="209">
        <f>'Форма ОУ ФГОС НОО'!H28+'Форма ОУ ФГОС ООО, кадры 5-11'!H65+'Форма ОУ  ФГОС СОО'!H23</f>
        <v>56</v>
      </c>
    </row>
    <row r="86" spans="1:3" ht="14.25" customHeight="1">
      <c r="A86" s="210" t="s">
        <v>1325</v>
      </c>
      <c r="B86" s="209"/>
    </row>
    <row r="87" spans="1:3" ht="14.25" customHeight="1">
      <c r="A87" s="208" t="s">
        <v>1326</v>
      </c>
      <c r="B87" s="209">
        <f>'Форма ОУ ФГОС НОО'!J28+'Форма ОУ ФГОС НОО'!K28+'Форма ОУ ФГОС НОО'!L28+'Форма ОУ ФГОС ООО, кадры 5-11'!I65+'Форма ОУ ФГОС ООО, кадры 5-11'!J65+'Форма ОУ ФГОС ООО, кадры 5-11'!K65+'Форма ОУ  ФГОС СОО'!I23+'Форма ОУ  ФГОС СОО'!J23+'Форма ОУ  ФГОС СОО'!K23</f>
        <v>5</v>
      </c>
    </row>
    <row r="88" spans="1:3" ht="14.25" customHeight="1">
      <c r="A88" s="208" t="s">
        <v>1327</v>
      </c>
      <c r="B88" s="209">
        <f>'Форма ОУ ФГОС НОО'!J28+'Форма ОУ ФГОС ООО, кадры 5-11'!I65+'Форма ОУ  ФГОС СОО'!I23</f>
        <v>0</v>
      </c>
    </row>
    <row r="89" spans="1:3" ht="14.25" customHeight="1">
      <c r="A89" s="208" t="s">
        <v>1328</v>
      </c>
      <c r="B89" s="209">
        <f>'Форма ОУ ФГОС НОО'!K28+'Форма ОУ ФГОС ООО, кадры 5-11'!J65+'Форма ОУ  ФГОС СОО'!J23</f>
        <v>5</v>
      </c>
    </row>
    <row r="90" spans="1:3" ht="14.25" customHeight="1">
      <c r="A90" s="208" t="s">
        <v>1167</v>
      </c>
      <c r="B90" s="209">
        <f>'Форма ОУ ФГОС НОО'!L28+'Форма ОУ ФГОС ООО, кадры 5-11'!K65+'Форма ОУ  ФГОС СОО'!K23</f>
        <v>0</v>
      </c>
    </row>
    <row r="91" spans="1:3" ht="14.25" customHeight="1">
      <c r="A91" s="208" t="s">
        <v>1329</v>
      </c>
      <c r="B91" s="209">
        <f>'Форма ОУ ФГОС НОО'!M28+'Форма ОУ ФГОС ООО, кадры 5-11'!L65+'Форма ОУ  ФГОС СОО'!L23</f>
        <v>0</v>
      </c>
    </row>
    <row r="92" spans="1:3" ht="14.25" customHeight="1">
      <c r="A92" s="208" t="s">
        <v>1330</v>
      </c>
      <c r="B92" s="211">
        <f>SUMIFS('Форма ОУ ФГОС НОО'!$B$29:$B$88,'Форма ОУ ФГОС НОО'!$P$29:$P$88,Лист5!F25)+SUMIFS('Форма ОУ ФГОС ООО, кадры 5-11'!$B$66:$B$126,'Форма ОУ ФГОС ООО, кадры 5-11'!$O$66:$O$126,Лист5!F25)+SUMIFS('Форма ОУ  ФГОС СОО'!$B$24:$B$43,'Форма ОУ  ФГОС СОО'!R24:R43,Лист5!F25)</f>
        <v>609</v>
      </c>
      <c r="C92" s="212"/>
    </row>
    <row r="93" spans="1:3" ht="14.25" customHeight="1">
      <c r="A93" s="208" t="s">
        <v>1331</v>
      </c>
      <c r="B93" s="211">
        <f>SUMIFS('Форма ОУ ФГОС НОО'!$B$29:$B$88,'Форма ОУ ФГОС НОО'!$P$29:$P$88,Лист5!F26)+SUMIFS('Форма ОУ ФГОС ООО, кадры 5-11'!$B$66:$B$126,'Форма ОУ ФГОС ООО, кадры 5-11'!$O$66:$O$126,Лист5!F26)+SUMIFS('Форма ОУ  ФГОС СОО'!$B$24:$B$43,'Форма ОУ  ФГОС СОО'!R25:R44,Лист5!F26)</f>
        <v>642</v>
      </c>
      <c r="C93" s="212"/>
    </row>
    <row r="94" spans="1:3" ht="14.25" customHeight="1">
      <c r="A94" s="208" t="s">
        <v>1332</v>
      </c>
      <c r="B94" s="211">
        <f>SUMIFS('Форма ОУ ФГОС НОО'!$B$29:$B$88,'Форма ОУ ФГОС НОО'!$P$29:$P$88,Лист5!F27)+SUMIFS('Форма ОУ ФГОС ООО, кадры 5-11'!$B$66:$B$126,'Форма ОУ ФГОС ООО, кадры 5-11'!$O$66:$O$126,Лист5!F27)+SUMIFS('Форма ОУ  ФГОС СОО'!$B$24:$B$43,'Форма ОУ  ФГОС СОО'!R26:R45,Лист5!F27)</f>
        <v>0</v>
      </c>
      <c r="C94" s="212"/>
    </row>
    <row r="95" spans="1:3" ht="27.75" customHeight="1">
      <c r="A95" s="208" t="s">
        <v>1333</v>
      </c>
      <c r="B95" s="213">
        <f>('Форма ОУ ФГОС НОО'!N28+'Форма ОУ ФГОС ООО, кадры 5-11'!M65+'Форма ОУ  ФГОС СОО'!M23)/B42*100</f>
        <v>100</v>
      </c>
      <c r="C95" s="212"/>
    </row>
    <row r="96" spans="1:3" ht="14.25" customHeight="1">
      <c r="A96" s="208" t="s">
        <v>1334</v>
      </c>
      <c r="B96" s="213">
        <f>('Форма ОУ ФГОС НОО'!O28+'Форма ОУ ФГОС ООО, кадры 5-11'!N65+'Форма ОУ  ФГОС СОО'!N23)/B42*100</f>
        <v>0</v>
      </c>
      <c r="C96" s="212"/>
    </row>
    <row r="97" spans="1:3" ht="14.25" customHeight="1">
      <c r="A97" s="210" t="s">
        <v>1335</v>
      </c>
      <c r="B97" s="209"/>
      <c r="C97" s="212"/>
    </row>
    <row r="98" spans="1:3" ht="14.25" customHeight="1">
      <c r="A98" s="214" t="s">
        <v>1336</v>
      </c>
      <c r="B98" s="211">
        <f>SUMIFS('Форма ОУ ФГОС НОО'!$B$29:$B$88,'Форма ОУ ФГОС НОО'!$I$29:$I$88,Лист5!C24)+SUMIFS('Форма ОУ ФГОС ООО, кадры 5-11'!$B$66:$B$125,'Форма ОУ ФГОС ООО, кадры 5-11'!$O$66:$O$125,Лист5!C24)*SUMIFS('Форма ОУ  ФГОС СОО'!$B$24:$B$43,'Форма ОУ  ФГОС СОО'!$R$24:$R$43,Лист5!C24)</f>
        <v>567</v>
      </c>
      <c r="C98" s="212"/>
    </row>
    <row r="99" spans="1:3" ht="14.25" customHeight="1">
      <c r="A99" s="215" t="s">
        <v>983</v>
      </c>
      <c r="B99" s="211">
        <f>SUMIFS('Форма ОУ ФГОС НОО'!$B$29:$B$88,'Форма ОУ ФГОС НОО'!$I$29:$I$88,Лист5!C25)+SUMIFS('Форма ОУ ФГОС ООО, кадры 5-11'!$B$66:$B$125,'Форма ОУ ФГОС ООО, кадры 5-11'!$O$66:$O$125,Лист5!C25)*SUMIFS('Форма ОУ  ФГОС СОО'!$B$24:$B$43,'Форма ОУ  ФГОС СОО'!$R$24:$R$43,Лист5!C25)</f>
        <v>0</v>
      </c>
      <c r="C99" s="212"/>
    </row>
    <row r="100" spans="1:3" ht="14.25" customHeight="1">
      <c r="A100" s="215" t="s">
        <v>987</v>
      </c>
      <c r="B100" s="211">
        <f>SUMIFS('Форма ОУ ФГОС НОО'!$B$29:$B$88,'Форма ОУ ФГОС НОО'!$I$29:$I$88,Лист5!C26)+SUMIFS('Форма ОУ ФГОС ООО, кадры 5-11'!$B$66:$B$125,'Форма ОУ ФГОС ООО, кадры 5-11'!$O$66:$O$125,Лист5!C26)*SUMIFS('Форма ОУ  ФГОС СОО'!$B$24:$B$43,'Форма ОУ  ФГОС СОО'!$R$24:$R$43,Лист5!C26)</f>
        <v>0</v>
      </c>
      <c r="C100" s="212"/>
    </row>
    <row r="101" spans="1:3" ht="14.25" customHeight="1">
      <c r="A101" s="215" t="s">
        <v>991</v>
      </c>
      <c r="B101" s="211">
        <f>SUMIFS('Форма ОУ ФГОС НОО'!$B$29:$B$88,'Форма ОУ ФГОС НОО'!$I$29:$I$88,Лист5!C27)+SUMIFS('Форма ОУ ФГОС ООО, кадры 5-11'!$B$66:$B$125,'Форма ОУ ФГОС ООО, кадры 5-11'!$O$66:$O$125,Лист5!C27)*SUMIFS('Форма ОУ  ФГОС СОО'!$B$24:$B$43,'Форма ОУ  ФГОС СОО'!$R$24:$R$43,Лист5!C27)</f>
        <v>0</v>
      </c>
      <c r="C101" s="212"/>
    </row>
    <row r="102" spans="1:3" ht="14.25" customHeight="1">
      <c r="A102" s="215" t="s">
        <v>995</v>
      </c>
      <c r="B102" s="211">
        <f>SUMIFS('Форма ОУ ФГОС НОО'!$B$29:$B$88,'Форма ОУ ФГОС НОО'!$I$29:$I$88,Лист5!C28)+SUMIFS('Форма ОУ ФГОС ООО, кадры 5-11'!$B$66:$B$125,'Форма ОУ ФГОС ООО, кадры 5-11'!$O$66:$O$125,Лист5!C28)*SUMIFS('Форма ОУ  ФГОС СОО'!$B$24:$B$43,'Форма ОУ  ФГОС СОО'!$R$24:$R$43,Лист5!C28)</f>
        <v>0</v>
      </c>
      <c r="C102" s="212"/>
    </row>
    <row r="103" spans="1:3" ht="14.25" customHeight="1">
      <c r="A103" s="215" t="s">
        <v>998</v>
      </c>
      <c r="B103" s="211">
        <f>SUMIFS('Форма ОУ ФГОС НОО'!$B$29:$B$88,'Форма ОУ ФГОС НОО'!$I$29:$I$88,Лист5!C29)+SUMIFS('Форма ОУ ФГОС ООО, кадры 5-11'!$B$66:$B$125,'Форма ОУ ФГОС ООО, кадры 5-11'!$O$66:$O$125,Лист5!C29)*SUMIFS('Форма ОУ  ФГОС СОО'!$B$24:$B$43,'Форма ОУ  ФГОС СОО'!$R$24:$R$43,Лист5!C29)</f>
        <v>21</v>
      </c>
      <c r="C103" s="212"/>
    </row>
    <row r="104" spans="1:3" ht="14.25" customHeight="1">
      <c r="A104" s="215" t="s">
        <v>1000</v>
      </c>
      <c r="B104" s="211">
        <f>SUMIFS('Форма ОУ ФГОС НОО'!$B$29:$B$88,'Форма ОУ ФГОС НОО'!$I$29:$I$88,Лист5!C30)+SUMIFS('Форма ОУ ФГОС ООО, кадры 5-11'!$B$66:$B$125,'Форма ОУ ФГОС ООО, кадры 5-11'!$O$66:$O$125,Лист5!C30)*SUMIFS('Форма ОУ  ФГОС СОО'!$B$24:$B$43,'Форма ОУ  ФГОС СОО'!$R$24:$R$43,Лист5!C30)</f>
        <v>0</v>
      </c>
      <c r="C104" s="212"/>
    </row>
    <row r="105" spans="1:3" ht="14.25" customHeight="1">
      <c r="A105" s="215" t="s">
        <v>1001</v>
      </c>
      <c r="B105" s="211">
        <f>SUMIFS('Форма ОУ ФГОС НОО'!$B$29:$B$88,'Форма ОУ ФГОС НОО'!$I$29:$I$88,Лист5!C31)+SUMIFS('Форма ОУ ФГОС ООО, кадры 5-11'!$B$66:$B$125,'Форма ОУ ФГОС ООО, кадры 5-11'!$O$66:$O$125,Лист5!C31)*SUMIFS('Форма ОУ  ФГОС СОО'!$B$24:$B$43,'Форма ОУ  ФГОС СОО'!$R$24:$R$43,Лист5!C31)</f>
        <v>0</v>
      </c>
      <c r="C105" s="212"/>
    </row>
    <row r="106" spans="1:3" ht="14.25" customHeight="1">
      <c r="A106" s="215" t="s">
        <v>1002</v>
      </c>
      <c r="B106" s="211">
        <f>SUMIFS('Форма ОУ ФГОС НОО'!$B$29:$B$88,'Форма ОУ ФГОС НОО'!$I$29:$I$88,Лист5!C32)+SUMIFS('Форма ОУ ФГОС ООО, кадры 5-11'!$B$66:$B$125,'Форма ОУ ФГОС ООО, кадры 5-11'!$O$66:$O$125,Лист5!C32)*SUMIFS('Форма ОУ  ФГОС СОО'!$B$24:$B$43,'Форма ОУ  ФГОС СОО'!$R$24:$R$43,Лист5!C32)</f>
        <v>0</v>
      </c>
      <c r="C106" s="212"/>
    </row>
    <row r="107" spans="1:3" ht="14.25" customHeight="1">
      <c r="A107" s="215" t="s">
        <v>1003</v>
      </c>
      <c r="B107" s="211">
        <f>SUMIFS('Форма ОУ ФГОС НОО'!$B$29:$B$88,'Форма ОУ ФГОС НОО'!$I$29:$I$88,Лист5!C33)+SUMIFS('Форма ОУ ФГОС ООО, кадры 5-11'!$B$66:$B$125,'Форма ОУ ФГОС ООО, кадры 5-11'!$O$66:$O$125,Лист5!C33)*SUMIFS('Форма ОУ  ФГОС СОО'!$B$24:$B$43,'Форма ОУ  ФГОС СОО'!$R$24:$R$43,Лист5!C33)</f>
        <v>0</v>
      </c>
      <c r="C107" s="212"/>
    </row>
    <row r="108" spans="1:3" ht="14.25" customHeight="1">
      <c r="A108" s="215" t="s">
        <v>1004</v>
      </c>
      <c r="B108" s="211">
        <f>SUMIFS('Форма ОУ ФГОС НОО'!$B$29:$B$88,'Форма ОУ ФГОС НОО'!$I$29:$I$88,Лист5!C34)+SUMIFS('Форма ОУ ФГОС ООО, кадры 5-11'!$B$66:$B$125,'Форма ОУ ФГОС ООО, кадры 5-11'!$O$66:$O$125,Лист5!C34)*SUMIFS('Форма ОУ  ФГОС СОО'!$B$24:$B$43,'Форма ОУ  ФГОС СОО'!$R$24:$R$43,Лист5!C34)</f>
        <v>0</v>
      </c>
      <c r="C108" s="212"/>
    </row>
    <row r="109" spans="1:3" ht="14.25" hidden="1" customHeight="1">
      <c r="A109" s="216" t="s">
        <v>1337</v>
      </c>
      <c r="B109" s="217"/>
    </row>
    <row r="110" spans="1:3" ht="14.25" customHeight="1">
      <c r="A110" s="215" t="s">
        <v>1338</v>
      </c>
      <c r="B110" s="209">
        <f>SUMIFS('Форма ОУ ФГОС НОО'!$S$29:$S$88,'Форма ОУ ФГОС НОО'!$R$29:$R$88,Лист5!$H$24)+SUMIFS('Форма ОУ ФГОС НОО'!$U$29:$U$88,'Форма ОУ ФГОС НОО'!$T$29:$T$88,Лист5!$H$24)</f>
        <v>0</v>
      </c>
    </row>
    <row r="111" spans="1:3" ht="14.25" customHeight="1">
      <c r="A111" s="215" t="s">
        <v>985</v>
      </c>
      <c r="B111" s="209">
        <f>SUMIFS('Форма ОУ ФГОС НОО'!$S$29:$S$88,'Форма ОУ ФГОС НОО'!$R$29:$R$88,Лист5!$H$25)+SUMIFS('Форма ОУ ФГОС НОО'!$U$29:$U$88,'Форма ОУ ФГОС НОО'!$T$29:$T$88,Лист5!$H$25)</f>
        <v>0</v>
      </c>
    </row>
    <row r="112" spans="1:3" ht="14.25" customHeight="1">
      <c r="A112" s="215" t="s">
        <v>989</v>
      </c>
      <c r="B112" s="209">
        <f>SUMIFS('Форма ОУ ФГОС НОО'!$S$29:$S$88,'Форма ОУ ФГОС НОО'!$R$29:$R$88,Лист5!$H$26)+SUMIFS('Форма ОУ ФГОС НОО'!$U$29:$U$88,'Форма ОУ ФГОС НОО'!$T$29:$T$88,Лист5!$H$26)</f>
        <v>0</v>
      </c>
    </row>
    <row r="113" spans="1:2" ht="14.25" customHeight="1">
      <c r="A113" s="215" t="s">
        <v>1339</v>
      </c>
      <c r="B113" s="209">
        <f>SUMIFS('Форма ОУ ФГОС ООО, кадры 5-11'!$R$66:$R$125,'Форма ОУ ФГОС ООО, кадры 5-11'!$Q$66:$Q$125,Лист5!$F$53)+SUMIFS('Форма ОУ ФГОС ООО, кадры 5-11'!$T$66:$T$125,'Форма ОУ ФГОС ООО, кадры 5-11'!$S$66:$S$125,Лист5!$F$53)</f>
        <v>0</v>
      </c>
    </row>
    <row r="114" spans="1:2" ht="14.25" customHeight="1">
      <c r="A114" s="208" t="s">
        <v>1014</v>
      </c>
      <c r="B114" s="209">
        <f>SUMIFS('Форма ОУ ФГОС ООО, кадры 5-11'!$R$66:$R$125,'Форма ОУ ФГОС ООО, кадры 5-11'!$Q$66:$Q$125,Лист5!F54)+SUMIFS('Форма ОУ ФГОС ООО, кадры 5-11'!$T$66:$T$125,'Форма ОУ ФГОС ООО, кадры 5-11'!$S$66:$S$125,Лист5!F54)</f>
        <v>0</v>
      </c>
    </row>
    <row r="115" spans="1:2" ht="14.25" customHeight="1">
      <c r="A115" s="208" t="s">
        <v>985</v>
      </c>
      <c r="B115" s="209">
        <f>SUMIFS('Форма ОУ ФГОС ООО, кадры 5-11'!$R$66:$R$125,'Форма ОУ ФГОС ООО, кадры 5-11'!$Q$66:$Q$125,Лист5!F55)+SUMIFS('Форма ОУ ФГОС ООО, кадры 5-11'!$T$66:$T$125,'Форма ОУ ФГОС ООО, кадры 5-11'!$S$66:$S$125,Лист5!F55)</f>
        <v>0</v>
      </c>
    </row>
    <row r="116" spans="1:2" ht="14.25" customHeight="1">
      <c r="A116" s="208" t="s">
        <v>1017</v>
      </c>
      <c r="B116" s="209">
        <f>SUMIFS('Форма ОУ ФГОС ООО, кадры 5-11'!$R$66:$R$125,'Форма ОУ ФГОС ООО, кадры 5-11'!$Q$66:$Q$125,Лист5!F56)+SUMIFS('Форма ОУ ФГОС ООО, кадры 5-11'!$T$66:$T$125,'Форма ОУ ФГОС ООО, кадры 5-11'!$S$66:$S$125,Лист5!F56)</f>
        <v>0</v>
      </c>
    </row>
    <row r="117" spans="1:2" ht="14.25" customHeight="1">
      <c r="A117" s="208" t="s">
        <v>1019</v>
      </c>
      <c r="B117" s="209">
        <f>SUMIFS('Форма ОУ ФГОС ООО, кадры 5-11'!$R$66:$R$125,'Форма ОУ ФГОС ООО, кадры 5-11'!$Q$66:$Q$125,Лист5!F57)+SUMIFS('Форма ОУ ФГОС ООО, кадры 5-11'!$T$66:$T$125,'Форма ОУ ФГОС ООО, кадры 5-11'!$S$66:$S$125,Лист5!F57)</f>
        <v>0</v>
      </c>
    </row>
    <row r="118" spans="1:2" ht="14.25" customHeight="1">
      <c r="A118" s="208" t="s">
        <v>1020</v>
      </c>
      <c r="B118" s="209">
        <f>SUMIFS('Форма ОУ ФГОС ООО, кадры 5-11'!$R$66:$R$125,'Форма ОУ ФГОС ООО, кадры 5-11'!$Q$66:$Q$125,Лист5!F58)+SUMIFS('Форма ОУ ФГОС ООО, кадры 5-11'!$T$66:$T$125,'Форма ОУ ФГОС ООО, кадры 5-11'!$S$66:$S$125,Лист5!F58)</f>
        <v>0</v>
      </c>
    </row>
    <row r="119" spans="1:2" ht="14.25" customHeight="1">
      <c r="A119" s="208" t="s">
        <v>1021</v>
      </c>
      <c r="B119" s="209">
        <f>SUMIFS('Форма ОУ ФГОС ООО, кадры 5-11'!$R$66:$R$125,'Форма ОУ ФГОС ООО, кадры 5-11'!$Q$66:$Q$125,Лист5!F59)+SUMIFS('Форма ОУ ФГОС ООО, кадры 5-11'!$T$66:$T$125,'Форма ОУ ФГОС ООО, кадры 5-11'!$S$66:$S$125,Лист5!F59)</f>
        <v>0</v>
      </c>
    </row>
    <row r="120" spans="1:2" ht="14.25" customHeight="1">
      <c r="A120" s="208" t="s">
        <v>1022</v>
      </c>
      <c r="B120" s="209">
        <f>SUMIFS('Форма ОУ ФГОС ООО, кадры 5-11'!$R$66:$R$125,'Форма ОУ ФГОС ООО, кадры 5-11'!$Q$66:$Q$125,Лист5!F60)+SUMIFS('Форма ОУ ФГОС ООО, кадры 5-11'!$T$66:$T$125,'Форма ОУ ФГОС ООО, кадры 5-11'!$S$66:$S$125,Лист5!F60)</f>
        <v>0</v>
      </c>
    </row>
    <row r="121" spans="1:2" ht="14.25" customHeight="1">
      <c r="A121" s="208" t="s">
        <v>1023</v>
      </c>
      <c r="B121" s="209">
        <f>SUMIFS('Форма ОУ ФГОС ООО, кадры 5-11'!$R$66:$R$125,'Форма ОУ ФГОС ООО, кадры 5-11'!$Q$66:$Q$125,Лист5!F61)+SUMIFS('Форма ОУ ФГОС ООО, кадры 5-11'!$T$66:$T$125,'Форма ОУ ФГОС ООО, кадры 5-11'!$S$66:$S$125,Лист5!F61)</f>
        <v>0</v>
      </c>
    </row>
    <row r="122" spans="1:2" ht="14.25" customHeight="1">
      <c r="A122" s="208" t="s">
        <v>1024</v>
      </c>
      <c r="B122" s="209">
        <f>SUMIFS('Форма ОУ ФГОС ООО, кадры 5-11'!$R$66:$R$125,'Форма ОУ ФГОС ООО, кадры 5-11'!$Q$66:$Q$125,Лист5!F62)+SUMIFS('Форма ОУ ФГОС ООО, кадры 5-11'!$T$66:$T$125,'Форма ОУ ФГОС ООО, кадры 5-11'!$S$66:$S$125,Лист5!F62)</f>
        <v>0</v>
      </c>
    </row>
    <row r="123" spans="1:2" ht="13.5" customHeight="1">
      <c r="A123" s="218" t="s">
        <v>1337</v>
      </c>
      <c r="B123" s="211">
        <f>COUNTIF('Форма ОУ  ФГОС СОО'!$S$24:$S$43,Лист5!$F$67)</f>
        <v>2</v>
      </c>
    </row>
    <row r="124" spans="1:2" ht="39.75" customHeight="1">
      <c r="A124" s="219" t="s">
        <v>1340</v>
      </c>
      <c r="B124" s="209">
        <f>SUMIFS('Форма ОУ  ФГОС СОО'!$U$24:$U$43,'Форма ОУ  ФГОС СОО'!$S$24:$S$43,Лист5!$F$67)</f>
        <v>41</v>
      </c>
    </row>
    <row r="125" spans="1:2" ht="13.5" customHeight="1">
      <c r="A125" s="208" t="s">
        <v>1030</v>
      </c>
      <c r="B125" s="209">
        <f>SUMIFS('Форма ОУ  ФГОС СОО'!$V$24:$V$43,'Форма ОУ  ФГОС СОО'!$S$24:$S$43,Лист5!$F$67)</f>
        <v>0</v>
      </c>
    </row>
    <row r="126" spans="1:2" ht="13.5" customHeight="1">
      <c r="A126" s="208" t="s">
        <v>1032</v>
      </c>
      <c r="B126" s="209">
        <f>SUMIFS('Форма ОУ  ФГОС СОО'!$W$24:$W$43,'Форма ОУ  ФГОС СОО'!$S$24:$S$43,Лист5!$F$67)</f>
        <v>0</v>
      </c>
    </row>
    <row r="127" spans="1:2" ht="13.5" customHeight="1">
      <c r="A127" s="208" t="s">
        <v>1034</v>
      </c>
      <c r="B127" s="209">
        <f>SUMIFS('Форма ОУ  ФГОС СОО'!$X$24:$X$43,'Форма ОУ  ФГОС СОО'!$S$24:$S$43,Лист5!$F$67)</f>
        <v>0</v>
      </c>
    </row>
    <row r="128" spans="1:2" ht="13.5" customHeight="1">
      <c r="A128" s="208" t="s">
        <v>1036</v>
      </c>
      <c r="B128" s="209">
        <f>SUMIFS('Форма ОУ  ФГОС СОО'!$Y$24:$Y$43,'Форма ОУ  ФГОС СОО'!$S$24:$S$43,Лист5!$F$67)</f>
        <v>0</v>
      </c>
    </row>
    <row r="129" spans="1:2" ht="13.5" customHeight="1">
      <c r="A129" s="208" t="s">
        <v>1037</v>
      </c>
      <c r="B129" s="209">
        <f>SUMIFS('Форма ОУ  ФГОС СОО'!$Z$24:$Z$43,'Форма ОУ  ФГОС СОО'!$S$24:$S$43,Лист5!$F$67)</f>
        <v>0</v>
      </c>
    </row>
    <row r="130" spans="1:2" ht="13.5" customHeight="1">
      <c r="A130" s="208" t="s">
        <v>1038</v>
      </c>
      <c r="B130" s="209">
        <f>SUMIFS('Форма ОУ  ФГОС СОО'!$AA$24:$AA$43,'Форма ОУ  ФГОС СОО'!$S$24:$S$43,Лист5!$F$67)</f>
        <v>0</v>
      </c>
    </row>
    <row r="131" spans="1:2" ht="13.5" customHeight="1">
      <c r="A131" s="208" t="s">
        <v>1039</v>
      </c>
      <c r="B131" s="209">
        <f>SUMIFS('Форма ОУ  ФГОС СОО'!$AB$24:$AB$43,'Форма ОУ  ФГОС СОО'!$S$24:$S$43,Лист5!$F$67)</f>
        <v>0</v>
      </c>
    </row>
    <row r="132" spans="1:2" ht="13.5" customHeight="1">
      <c r="A132" s="208" t="s">
        <v>1040</v>
      </c>
      <c r="B132" s="209">
        <f>SUMIFS('Форма ОУ  ФГОС СОО'!$AC$24:$AC$43,'Форма ОУ  ФГОС СОО'!$S$24:$S$43,Лист5!$F$67)</f>
        <v>0</v>
      </c>
    </row>
    <row r="133" spans="1:2" ht="13.5" customHeight="1">
      <c r="A133" s="208" t="s">
        <v>1041</v>
      </c>
      <c r="B133" s="209">
        <f>SUMIFS('Форма ОУ  ФГОС СОО'!$AD$24:$AD$43,'Форма ОУ  ФГОС СОО'!$S$24:$S$43,Лист5!$F$67)</f>
        <v>0</v>
      </c>
    </row>
    <row r="134" spans="1:2" ht="13.5" customHeight="1">
      <c r="A134" s="208" t="s">
        <v>1042</v>
      </c>
      <c r="B134" s="209">
        <f>SUMIFS('Форма ОУ  ФГОС СОО'!$AE$24:$AE$43,'Форма ОУ  ФГОС СОО'!$S$24:$S$43,Лист5!$F$67)</f>
        <v>41</v>
      </c>
    </row>
    <row r="135" spans="1:2" ht="13.5" customHeight="1">
      <c r="A135" s="208" t="s">
        <v>1043</v>
      </c>
      <c r="B135" s="209">
        <f>SUMIFS('Форма ОУ  ФГОС СОО'!$AF$24:$AF$43,'Форма ОУ  ФГОС СОО'!$S$24:$S$43,Лист5!$F$67)</f>
        <v>0</v>
      </c>
    </row>
    <row r="136" spans="1:2" ht="13.5" customHeight="1">
      <c r="A136" s="208" t="s">
        <v>1044</v>
      </c>
      <c r="B136" s="209">
        <f>SUMIFS('Форма ОУ  ФГОС СОО'!$AG$24:$AG$43,'Форма ОУ  ФГОС СОО'!$S$24:$S$43,Лист5!$F$67)</f>
        <v>0</v>
      </c>
    </row>
    <row r="137" spans="1:2" ht="13.5" customHeight="1">
      <c r="A137" s="208" t="s">
        <v>1045</v>
      </c>
      <c r="B137" s="209">
        <f>SUMIFS('Форма ОУ  ФГОС СОО'!$AH$24:$AH$43,'Форма ОУ  ФГОС СОО'!$S$24:$S$43,Лист5!$F$67)</f>
        <v>0</v>
      </c>
    </row>
    <row r="138" spans="1:2" ht="13.5" customHeight="1">
      <c r="A138" s="208" t="s">
        <v>1046</v>
      </c>
      <c r="B138" s="209">
        <f>SUMIFS('Форма ОУ  ФГОС СОО'!$AI$24:$AI$43,'Форма ОУ  ФГОС СОО'!$S$24:$S$43,Лист5!$F$67)</f>
        <v>0</v>
      </c>
    </row>
    <row r="139" spans="1:2" ht="15" customHeight="1">
      <c r="A139" s="218" t="s">
        <v>1341</v>
      </c>
      <c r="B139" s="211">
        <f>COUNTIF('Форма ОУ  ФГОС СОО'!$S$24:$S$43,Лист5!$F$68)</f>
        <v>1</v>
      </c>
    </row>
    <row r="140" spans="1:2" ht="13.5" hidden="1" customHeight="1">
      <c r="A140" s="219" t="s">
        <v>1338</v>
      </c>
      <c r="B140" s="209">
        <f>COUNTIFS('Форма ОУ ФГОС НОО'!$Q$29:$Q$88,Лист5!$F$68,'Форма ОУ ФГОС НОО'!$R$29:$R$88,Лист5!$H$24)+COUNTIFS('Форма ОУ ФГОС НОО'!$Q$29:$Q$88,Лист5!$F$68,'Форма ОУ ФГОС НОО'!$T$29:$T$88,Лист5!$H$24)</f>
        <v>0</v>
      </c>
    </row>
    <row r="141" spans="1:2" ht="13.5" hidden="1" customHeight="1">
      <c r="A141" s="219" t="s">
        <v>985</v>
      </c>
      <c r="B141" s="209">
        <f>COUNTIFS('Форма ОУ ФГОС НОО'!$Q$29:$Q$88,Лист5!$F$68,'Форма ОУ ФГОС НОО'!$R$29:$R$88,Лист5!$H$25)+COUNTIFS('Форма ОУ ФГОС НОО'!$Q$29:$Q$88,Лист5!$F$68,'Форма ОУ ФГОС НОО'!$T$29:$T$88,Лист5!$H$25)</f>
        <v>0</v>
      </c>
    </row>
    <row r="142" spans="1:2" ht="13.5" hidden="1" customHeight="1">
      <c r="A142" s="219" t="s">
        <v>989</v>
      </c>
      <c r="B142" s="209">
        <f>COUNTIFS('Форма ОУ ФГОС НОО'!$Q$29:$Q$88,Лист5!$F$68,'Форма ОУ ФГОС НОО'!$R$29:$R$88,Лист5!$H$26)+COUNTIFS('Форма ОУ ФГОС НОО'!$Q$29:$Q$88,Лист5!$F$68,'Форма ОУ ФГОС НОО'!$T$29:$T$88,Лист5!$H$26)</f>
        <v>0</v>
      </c>
    </row>
    <row r="143" spans="1:2" ht="13.5" hidden="1" customHeight="1">
      <c r="A143" s="219" t="s">
        <v>1339</v>
      </c>
      <c r="B143" s="209">
        <f>COUNTIFS('Форма ОУ ФГОС ООО, кадры 5-11'!$P$66:$P$125,Лист5!$F$68,'Форма ОУ ФГОС ООО, кадры 5-11'!$Q$66:$Q$125,Лист5!$F$53)+COUNTIFS('Форма ОУ ФГОС ООО, кадры 5-11'!$P$66:$P$125,Лист5!$F$68,'Форма ОУ ФГОС ООО, кадры 5-11'!$S$66:$S$125,Лист5!$F$53)</f>
        <v>0</v>
      </c>
    </row>
    <row r="144" spans="1:2" ht="13.5" hidden="1" customHeight="1">
      <c r="A144" s="208" t="s">
        <v>1014</v>
      </c>
      <c r="B144" s="209">
        <f>COUNTIFS('Форма ОУ ФГОС ООО, кадры 5-11'!$P$66:$P$125,Лист5!$F$68,'Форма ОУ ФГОС ООО, кадры 5-11'!$Q$66:$Q$125,Лист5!$F$54)+COUNTIFS('Форма ОУ ФГОС ООО, кадры 5-11'!$P$66:$P$125,Лист5!$F$68,'Форма ОУ ФГОС ООО, кадры 5-11'!$S$66:$S$125,Лист5!$F$54)</f>
        <v>0</v>
      </c>
    </row>
    <row r="145" spans="1:2" ht="13.5" hidden="1" customHeight="1">
      <c r="A145" s="208" t="s">
        <v>985</v>
      </c>
      <c r="B145" s="209">
        <f>COUNTIFS('Форма ОУ ФГОС ООО, кадры 5-11'!$P$66:$P$125,Лист5!$F$68,'Форма ОУ ФГОС ООО, кадры 5-11'!$Q$66:$Q$125,Лист5!$F$55)+COUNTIFS('Форма ОУ ФГОС ООО, кадры 5-11'!$P$66:$P$125,Лист5!$F$68,'Форма ОУ ФГОС ООО, кадры 5-11'!$S$66:$S$125,Лист5!$F$55)</f>
        <v>0</v>
      </c>
    </row>
    <row r="146" spans="1:2" ht="13.5" hidden="1" customHeight="1">
      <c r="A146" s="208" t="s">
        <v>1017</v>
      </c>
      <c r="B146" s="209">
        <f>COUNTIFS('Форма ОУ ФГОС ООО, кадры 5-11'!$P$66:$P$125,Лист5!$F$68,'Форма ОУ ФГОС ООО, кадры 5-11'!$Q$66:$Q$125,Лист5!$F$56)+COUNTIFS('Форма ОУ ФГОС ООО, кадры 5-11'!$P$66:$P$125,Лист5!$F$68,'Форма ОУ ФГОС ООО, кадры 5-11'!$S$66:$S$125,Лист5!$F$56)</f>
        <v>0</v>
      </c>
    </row>
    <row r="147" spans="1:2" ht="13.5" hidden="1" customHeight="1">
      <c r="A147" s="208" t="s">
        <v>1019</v>
      </c>
      <c r="B147" s="209">
        <f>COUNTIFS('Форма ОУ ФГОС ООО, кадры 5-11'!$P$66:$P$125,Лист5!$F$68,'Форма ОУ ФГОС ООО, кадры 5-11'!$Q$66:$Q$125,Лист5!$F$57)+COUNTIFS('Форма ОУ ФГОС ООО, кадры 5-11'!$P$66:$P$125,Лист5!$F$68,'Форма ОУ ФГОС ООО, кадры 5-11'!$S$66:$S$125,Лист5!$F$57)</f>
        <v>0</v>
      </c>
    </row>
    <row r="148" spans="1:2" ht="13.5" hidden="1" customHeight="1">
      <c r="A148" s="208" t="s">
        <v>1020</v>
      </c>
      <c r="B148" s="209">
        <f>COUNTIFS('Форма ОУ ФГОС ООО, кадры 5-11'!$P$66:$P$125,Лист5!$F$68,'Форма ОУ ФГОС ООО, кадры 5-11'!$Q$66:$Q$125,Лист5!$F$58)+COUNTIFS('Форма ОУ ФГОС ООО, кадры 5-11'!$P$66:$P$125,Лист5!$F$68,'Форма ОУ ФГОС ООО, кадры 5-11'!$S$66:$S$125,Лист5!$F$58)</f>
        <v>0</v>
      </c>
    </row>
    <row r="149" spans="1:2" ht="13.5" hidden="1" customHeight="1">
      <c r="A149" s="208" t="s">
        <v>1021</v>
      </c>
      <c r="B149" s="209">
        <f>COUNTIFS('Форма ОУ ФГОС ООО, кадры 5-11'!$P$66:$P$125,Лист5!$F$68,'Форма ОУ ФГОС ООО, кадры 5-11'!$Q$66:$Q$125,Лист5!$F$59)+COUNTIFS('Форма ОУ ФГОС ООО, кадры 5-11'!$P$66:$P$125,Лист5!$F$68,'Форма ОУ ФГОС ООО, кадры 5-11'!$S$66:$S$125,Лист5!$F$59)</f>
        <v>0</v>
      </c>
    </row>
    <row r="150" spans="1:2" ht="13.5" hidden="1" customHeight="1">
      <c r="A150" s="208" t="s">
        <v>1022</v>
      </c>
      <c r="B150" s="209">
        <f>COUNTIFS('Форма ОУ ФГОС ООО, кадры 5-11'!$P$66:$P$125,Лист5!$F$68,'Форма ОУ ФГОС ООО, кадры 5-11'!$Q$66:$Q$125,Лист5!$F$60)+COUNTIFS('Форма ОУ ФГОС ООО, кадры 5-11'!$P$66:$P$125,Лист5!$F$68,'Форма ОУ ФГОС ООО, кадры 5-11'!$S$66:$S$125,Лист5!$F$60)</f>
        <v>0</v>
      </c>
    </row>
    <row r="151" spans="1:2" ht="13.5" hidden="1" customHeight="1">
      <c r="A151" s="208" t="s">
        <v>1023</v>
      </c>
      <c r="B151" s="209">
        <f>COUNTIFS('Форма ОУ ФГОС ООО, кадры 5-11'!$P$66:$P$125,Лист5!$F$68,'Форма ОУ ФГОС ООО, кадры 5-11'!$Q$66:$Q$125,Лист5!$F$61)+COUNTIFS('Форма ОУ ФГОС ООО, кадры 5-11'!$P$66:$P$125,Лист5!$F$68,'Форма ОУ ФГОС ООО, кадры 5-11'!$S$66:$S$125,Лист5!$F$61)</f>
        <v>0</v>
      </c>
    </row>
    <row r="152" spans="1:2" ht="13.5" hidden="1" customHeight="1">
      <c r="A152" s="208" t="s">
        <v>1024</v>
      </c>
      <c r="B152" s="209">
        <f>COUNTIFS('Форма ОУ ФГОС ООО, кадры 5-11'!$P$66:$P$125,Лист5!$F$68,'Форма ОУ ФГОС ООО, кадры 5-11'!$Q$66:$Q$125,Лист5!$F$62)+COUNTIFS('Форма ОУ ФГОС ООО, кадры 5-11'!$P$66:$P$125,Лист5!$F$68,'Форма ОУ ФГОС ООО, кадры 5-11'!$S$66:$S$125,Лист5!$F$62)</f>
        <v>0</v>
      </c>
    </row>
    <row r="153" spans="1:2" ht="13.5" customHeight="1">
      <c r="A153" s="219" t="s">
        <v>1342</v>
      </c>
      <c r="B153" s="209">
        <f>SUMIFS('Форма ОУ  ФГОС СОО'!$U$24:$U$43,'Форма ОУ  ФГОС СОО'!$S$24:$S$43,Лист5!$F$68)</f>
        <v>0</v>
      </c>
    </row>
    <row r="154" spans="1:2" ht="13.5" customHeight="1">
      <c r="A154" s="208" t="s">
        <v>1030</v>
      </c>
      <c r="B154" s="209">
        <f>SUMIFS('Форма ОУ  ФГОС СОО'!$V$24:$V$43,'Форма ОУ  ФГОС СОО'!$S$24:$S$43,Лист5!$F$68)</f>
        <v>0</v>
      </c>
    </row>
    <row r="155" spans="1:2" ht="13.5" customHeight="1">
      <c r="A155" s="208" t="s">
        <v>1032</v>
      </c>
      <c r="B155" s="209">
        <f>SUMIFS('Форма ОУ  ФГОС СОО'!$W$24:$W$43,'Форма ОУ  ФГОС СОО'!$S$24:$S$43,Лист5!$F$68)</f>
        <v>0</v>
      </c>
    </row>
    <row r="156" spans="1:2" ht="13.5" customHeight="1">
      <c r="A156" s="208" t="s">
        <v>1034</v>
      </c>
      <c r="B156" s="209">
        <f>SUMIFS('Форма ОУ  ФГОС СОО'!$X$24:$X$43,'Форма ОУ  ФГОС СОО'!$S$24:$S$43,Лист5!$F$68)</f>
        <v>0</v>
      </c>
    </row>
    <row r="157" spans="1:2" ht="13.5" customHeight="1">
      <c r="A157" s="208" t="s">
        <v>1036</v>
      </c>
      <c r="B157" s="209">
        <f>SUMIFS('Форма ОУ  ФГОС СОО'!$Y$24:$Y$43,'Форма ОУ  ФГОС СОО'!$S$24:$S$43,Лист5!$F$68)</f>
        <v>0</v>
      </c>
    </row>
    <row r="158" spans="1:2" ht="13.5" customHeight="1">
      <c r="A158" s="208" t="s">
        <v>1037</v>
      </c>
      <c r="B158" s="209">
        <f>SUMIFS('Форма ОУ  ФГОС СОО'!$Z$24:$Z$43,'Форма ОУ  ФГОС СОО'!$S$24:$S$43,Лист5!$F$68)</f>
        <v>0</v>
      </c>
    </row>
    <row r="159" spans="1:2" ht="13.5" customHeight="1">
      <c r="A159" s="208" t="s">
        <v>1038</v>
      </c>
      <c r="B159" s="209">
        <f>SUMIFS('Форма ОУ  ФГОС СОО'!$AA$24:$AA$43,'Форма ОУ  ФГОС СОО'!$S$24:$S$43,Лист5!$F$68)</f>
        <v>0</v>
      </c>
    </row>
    <row r="160" spans="1:2" ht="13.5" customHeight="1">
      <c r="A160" s="208" t="s">
        <v>1039</v>
      </c>
      <c r="B160" s="209">
        <f>SUMIFS('Форма ОУ  ФГОС СОО'!$AB$24:$AB$43,'Форма ОУ  ФГОС СОО'!$S$24:$S$43,Лист5!$F$68)</f>
        <v>0</v>
      </c>
    </row>
    <row r="161" spans="1:2" ht="13.5" customHeight="1">
      <c r="A161" s="208" t="s">
        <v>1040</v>
      </c>
      <c r="B161" s="209">
        <f>SUMIFS('Форма ОУ  ФГОС СОО'!$AC$24:$AC$43,'Форма ОУ  ФГОС СОО'!$S$24:$S$43,Лист5!$F$68)</f>
        <v>0</v>
      </c>
    </row>
    <row r="162" spans="1:2" ht="13.5" customHeight="1">
      <c r="A162" s="208" t="s">
        <v>1041</v>
      </c>
      <c r="B162" s="209">
        <f>SUMIFS('Форма ОУ  ФГОС СОО'!$AD$24:$AD$43,'Форма ОУ  ФГОС СОО'!$S$24:$S$43,Лист5!$F$68)</f>
        <v>0</v>
      </c>
    </row>
    <row r="163" spans="1:2" ht="13.5" customHeight="1">
      <c r="A163" s="208" t="s">
        <v>1042</v>
      </c>
      <c r="B163" s="209">
        <f>SUMIFS('Форма ОУ  ФГОС СОО'!$AE$24:$AE$43,'Форма ОУ  ФГОС СОО'!$S$24:$S$43,Лист5!$F$68)</f>
        <v>16</v>
      </c>
    </row>
    <row r="164" spans="1:2" ht="13.5" customHeight="1">
      <c r="A164" s="208" t="s">
        <v>1043</v>
      </c>
      <c r="B164" s="209">
        <f>SUMIFS('Форма ОУ  ФГОС СОО'!$AF$24:$AF$43,'Форма ОУ  ФГОС СОО'!$S$24:$S$43,Лист5!$F$68)</f>
        <v>16</v>
      </c>
    </row>
    <row r="165" spans="1:2" ht="13.5" customHeight="1">
      <c r="A165" s="208" t="s">
        <v>1044</v>
      </c>
      <c r="B165" s="209">
        <f>SUMIFS('Форма ОУ  ФГОС СОО'!$AG$24:$AG$43,'Форма ОУ  ФГОС СОО'!$S$24:$S$43,Лист5!$F$68)</f>
        <v>16</v>
      </c>
    </row>
    <row r="166" spans="1:2" ht="13.5" customHeight="1">
      <c r="A166" s="208" t="s">
        <v>1045</v>
      </c>
      <c r="B166" s="209">
        <f>SUMIFS('Форма ОУ  ФГОС СОО'!$AH$24:$AH$43,'Форма ОУ  ФГОС СОО'!$S$24:$S$43,Лист5!$F$68)</f>
        <v>0</v>
      </c>
    </row>
    <row r="167" spans="1:2" ht="13.5" customHeight="1">
      <c r="A167" s="208" t="s">
        <v>1046</v>
      </c>
      <c r="B167" s="209">
        <f>SUMIFS('Форма ОУ  ФГОС СОО'!$AI$24:$AI$43,'Форма ОУ  ФГОС СОО'!$S$24:$S$43,Лист5!$F$68)</f>
        <v>0</v>
      </c>
    </row>
    <row r="168" spans="1:2" ht="13.5" customHeight="1">
      <c r="A168" s="218" t="s">
        <v>1343</v>
      </c>
      <c r="B168" s="211">
        <f>COUNTIF('Форма ОУ  ФГОС СОО'!$S$24:$S$43,Лист5!$F$69)</f>
        <v>0</v>
      </c>
    </row>
    <row r="169" spans="1:2" ht="13.5" hidden="1" customHeight="1">
      <c r="A169" s="219" t="s">
        <v>1338</v>
      </c>
      <c r="B169" s="209">
        <f>COUNTIFS('Форма ОУ ФГОС НОО'!$Q$29:$Q$88,Лист5!$F$69,'Форма ОУ ФГОС НОО'!$R$29:$R$88,Лист5!$H$24)+COUNTIFS('Форма ОУ ФГОС НОО'!$Q$29:$Q$88,Лист5!$F$69,'Форма ОУ ФГОС НОО'!$T$29:$T$88,Лист5!$H$24)</f>
        <v>0</v>
      </c>
    </row>
    <row r="170" spans="1:2" ht="13.5" hidden="1" customHeight="1">
      <c r="A170" s="219" t="s">
        <v>985</v>
      </c>
      <c r="B170" s="209">
        <f>COUNTIFS('Форма ОУ ФГОС НОО'!$Q$29:$Q$88,Лист5!$F$69,'Форма ОУ ФГОС НОО'!$R$29:$R$88,Лист5!$H$25)+COUNTIFS('Форма ОУ ФГОС НОО'!$Q$29:$Q$88,Лист5!$F$69,'Форма ОУ ФГОС НОО'!$T$29:$T$88,Лист5!$H$25)</f>
        <v>0</v>
      </c>
    </row>
    <row r="171" spans="1:2" ht="13.5" hidden="1" customHeight="1">
      <c r="A171" s="219" t="s">
        <v>989</v>
      </c>
      <c r="B171" s="209">
        <f>COUNTIFS('Форма ОУ ФГОС НОО'!$Q$29:$Q$88,Лист5!$F$69,'Форма ОУ ФГОС НОО'!$R$29:$R$88,Лист5!$H$26)+COUNTIFS('Форма ОУ ФГОС НОО'!$Q$29:$Q$88,Лист5!$F$69,'Форма ОУ ФГОС НОО'!$T$29:$T$88,Лист5!$H$26)</f>
        <v>0</v>
      </c>
    </row>
    <row r="172" spans="1:2" ht="13.5" hidden="1" customHeight="1">
      <c r="A172" s="219" t="s">
        <v>1339</v>
      </c>
      <c r="B172" s="209">
        <f>COUNTIFS('Форма ОУ ФГОС ООО, кадры 5-11'!$P$66:$P$125,Лист5!$F$69,'Форма ОУ ФГОС ООО, кадры 5-11'!$Q$66:$Q$125,Лист5!$F$53)+COUNTIFS('Форма ОУ ФГОС ООО, кадры 5-11'!$P$66:$P$125,Лист5!$F$69,'Форма ОУ ФГОС ООО, кадры 5-11'!$S$66:$S$125,Лист5!$F$53)</f>
        <v>0</v>
      </c>
    </row>
    <row r="173" spans="1:2" ht="13.5" hidden="1" customHeight="1">
      <c r="A173" s="208" t="s">
        <v>1014</v>
      </c>
      <c r="B173" s="209">
        <f>COUNTIFS('Форма ОУ ФГОС ООО, кадры 5-11'!$P$66:$P$125,Лист5!$F$69,'Форма ОУ ФГОС ООО, кадры 5-11'!$Q$66:$Q$125,Лист5!$F$54)+COUNTIFS('Форма ОУ ФГОС ООО, кадры 5-11'!$P$66:$P$125,Лист5!$F$69,'Форма ОУ ФГОС ООО, кадры 5-11'!$S$66:$S$125,Лист5!$F$54)</f>
        <v>0</v>
      </c>
    </row>
    <row r="174" spans="1:2" ht="13.5" hidden="1" customHeight="1">
      <c r="A174" s="208" t="s">
        <v>985</v>
      </c>
      <c r="B174" s="209">
        <f>COUNTIFS('Форма ОУ ФГОС ООО, кадры 5-11'!$P$66:$P$125,Лист5!$F$69,'Форма ОУ ФГОС ООО, кадры 5-11'!$Q$66:$Q$125,Лист5!$F$55)+COUNTIFS('Форма ОУ ФГОС ООО, кадры 5-11'!$P$66:$P$125,Лист5!$F$69,'Форма ОУ ФГОС ООО, кадры 5-11'!$S$66:$S$125,Лист5!$F$55)</f>
        <v>0</v>
      </c>
    </row>
    <row r="175" spans="1:2" ht="13.5" hidden="1" customHeight="1">
      <c r="A175" s="208" t="s">
        <v>1017</v>
      </c>
      <c r="B175" s="209">
        <f>COUNTIFS('Форма ОУ ФГОС ООО, кадры 5-11'!$P$66:$P$125,Лист5!$F$69,'Форма ОУ ФГОС ООО, кадры 5-11'!$Q$66:$Q$125,Лист5!$F$56)+COUNTIFS('Форма ОУ ФГОС ООО, кадры 5-11'!$P$66:$P$125,Лист5!$F$69,'Форма ОУ ФГОС ООО, кадры 5-11'!$S$66:$S$125,Лист5!$F$56)</f>
        <v>0</v>
      </c>
    </row>
    <row r="176" spans="1:2" ht="13.5" hidden="1" customHeight="1">
      <c r="A176" s="208" t="s">
        <v>1019</v>
      </c>
      <c r="B176" s="209">
        <f>COUNTIFS('Форма ОУ ФГОС ООО, кадры 5-11'!$P$66:$P$125,Лист5!$F$69,'Форма ОУ ФГОС ООО, кадры 5-11'!$Q$66:$Q$125,Лист5!$F$57)+COUNTIFS('Форма ОУ ФГОС ООО, кадры 5-11'!$P$66:$P$125,Лист5!$F$69,'Форма ОУ ФГОС ООО, кадры 5-11'!$S$66:$S$125,Лист5!$F$57)</f>
        <v>0</v>
      </c>
    </row>
    <row r="177" spans="1:2" ht="13.5" hidden="1" customHeight="1">
      <c r="A177" s="208" t="s">
        <v>1020</v>
      </c>
      <c r="B177" s="209">
        <f>COUNTIFS('Форма ОУ ФГОС ООО, кадры 5-11'!$P$66:$P$125,Лист5!$F$69,'Форма ОУ ФГОС ООО, кадры 5-11'!$Q$66:$Q$125,Лист5!$F$58)+COUNTIFS('Форма ОУ ФГОС ООО, кадры 5-11'!$P$66:$P$125,Лист5!$F$69,'Форма ОУ ФГОС ООО, кадры 5-11'!$S$66:$S$125,Лист5!$F$58)</f>
        <v>0</v>
      </c>
    </row>
    <row r="178" spans="1:2" ht="13.5" hidden="1" customHeight="1">
      <c r="A178" s="208" t="s">
        <v>1021</v>
      </c>
      <c r="B178" s="209">
        <f>COUNTIFS('Форма ОУ ФГОС ООО, кадры 5-11'!$P$66:$P$125,Лист5!$F$69,'Форма ОУ ФГОС ООО, кадры 5-11'!$Q$66:$Q$125,Лист5!$F$59)+COUNTIFS('Форма ОУ ФГОС ООО, кадры 5-11'!$P$66:$P$125,Лист5!$F$69,'Форма ОУ ФГОС ООО, кадры 5-11'!$S$66:$S$125,Лист5!$F$59)</f>
        <v>0</v>
      </c>
    </row>
    <row r="179" spans="1:2" ht="13.5" hidden="1" customHeight="1">
      <c r="A179" s="208" t="s">
        <v>1022</v>
      </c>
      <c r="B179" s="209">
        <f>COUNTIFS('Форма ОУ ФГОС ООО, кадры 5-11'!$P$66:$P$125,Лист5!$F$69,'Форма ОУ ФГОС ООО, кадры 5-11'!$Q$66:$Q$125,Лист5!$F$60)+COUNTIFS('Форма ОУ ФГОС ООО, кадры 5-11'!$P$66:$P$125,Лист5!$F$69,'Форма ОУ ФГОС ООО, кадры 5-11'!$S$66:$S$125,Лист5!$F$60)</f>
        <v>0</v>
      </c>
    </row>
    <row r="180" spans="1:2" ht="13.5" hidden="1" customHeight="1">
      <c r="A180" s="208" t="s">
        <v>1023</v>
      </c>
      <c r="B180" s="209">
        <f>COUNTIFS('Форма ОУ ФГОС ООО, кадры 5-11'!$P$66:$P$125,Лист5!$F$69,'Форма ОУ ФГОС ООО, кадры 5-11'!$Q$66:$Q$125,Лист5!$F$61)+COUNTIFS('Форма ОУ ФГОС ООО, кадры 5-11'!$P$66:$P$125,Лист5!$F$69,'Форма ОУ ФГОС ООО, кадры 5-11'!$S$66:$S$125,Лист5!$F$61)</f>
        <v>0</v>
      </c>
    </row>
    <row r="181" spans="1:2" ht="13.5" hidden="1" customHeight="1">
      <c r="A181" s="208" t="s">
        <v>1024</v>
      </c>
      <c r="B181" s="209">
        <f>COUNTIFS('Форма ОУ ФГОС ООО, кадры 5-11'!$P$66:$P$125,Лист5!$F$69,'Форма ОУ ФГОС ООО, кадры 5-11'!$Q$66:$Q$125,Лист5!$F$62)+COUNTIFS('Форма ОУ ФГОС ООО, кадры 5-11'!$P$66:$P$125,Лист5!$F$69,'Форма ОУ ФГОС ООО, кадры 5-11'!$S$66:$S$125,Лист5!$F$62)</f>
        <v>0</v>
      </c>
    </row>
    <row r="182" spans="1:2" ht="13.5" customHeight="1">
      <c r="A182" s="219" t="s">
        <v>1344</v>
      </c>
      <c r="B182" s="209">
        <f>SUMIFS('Форма ОУ  ФГОС СОО'!$U$24:$U$43,'Форма ОУ  ФГОС СОО'!$S$24:$S$43,Лист5!$F$69)</f>
        <v>0</v>
      </c>
    </row>
    <row r="183" spans="1:2" ht="13.5" customHeight="1">
      <c r="A183" s="208" t="s">
        <v>1030</v>
      </c>
      <c r="B183" s="209">
        <f>SUMIFS('Форма ОУ  ФГОС СОО'!$V$24:$V$43,'Форма ОУ  ФГОС СОО'!$S$24:$S$43,Лист5!$F$69)</f>
        <v>0</v>
      </c>
    </row>
    <row r="184" spans="1:2" ht="13.5" customHeight="1">
      <c r="A184" s="208" t="s">
        <v>1032</v>
      </c>
      <c r="B184" s="209">
        <f>SUMIFS('Форма ОУ  ФГОС СОО'!$W$24:$W$43,'Форма ОУ  ФГОС СОО'!$S$24:$S$43,Лист5!$F$69)</f>
        <v>0</v>
      </c>
    </row>
    <row r="185" spans="1:2" ht="13.5" customHeight="1">
      <c r="A185" s="208" t="s">
        <v>1034</v>
      </c>
      <c r="B185" s="209">
        <f>SUMIFS('Форма ОУ  ФГОС СОО'!$X$24:$X$43,'Форма ОУ  ФГОС СОО'!$S$24:$S$43,Лист5!$F$69)</f>
        <v>0</v>
      </c>
    </row>
    <row r="186" spans="1:2" ht="13.5" customHeight="1">
      <c r="A186" s="208" t="s">
        <v>1036</v>
      </c>
      <c r="B186" s="209">
        <f>SUMIFS('Форма ОУ  ФГОС СОО'!$Y$24:$Y$43,'Форма ОУ  ФГОС СОО'!$S$24:$S$43,Лист5!$F$69)</f>
        <v>0</v>
      </c>
    </row>
    <row r="187" spans="1:2" ht="13.5" customHeight="1">
      <c r="A187" s="208" t="s">
        <v>1037</v>
      </c>
      <c r="B187" s="209">
        <f>SUMIFS('Форма ОУ  ФГОС СОО'!$Z$24:$Z$43,'Форма ОУ  ФГОС СОО'!$S$24:$S$43,Лист5!$F$69)</f>
        <v>0</v>
      </c>
    </row>
    <row r="188" spans="1:2" ht="13.5" customHeight="1">
      <c r="A188" s="208" t="s">
        <v>1038</v>
      </c>
      <c r="B188" s="209">
        <f>SUMIFS('Форма ОУ  ФГОС СОО'!$AA$24:$AA$43,'Форма ОУ  ФГОС СОО'!$S$24:$S$43,Лист5!$F$69)</f>
        <v>0</v>
      </c>
    </row>
    <row r="189" spans="1:2" ht="13.5" customHeight="1">
      <c r="A189" s="208" t="s">
        <v>1039</v>
      </c>
      <c r="B189" s="209">
        <f>SUMIFS('Форма ОУ  ФГОС СОО'!$AB$24:$AB$43,'Форма ОУ  ФГОС СОО'!$S$24:$S$43,Лист5!$F$69)</f>
        <v>0</v>
      </c>
    </row>
    <row r="190" spans="1:2" ht="13.5" customHeight="1">
      <c r="A190" s="208" t="s">
        <v>1040</v>
      </c>
      <c r="B190" s="209">
        <f>SUMIFS('Форма ОУ  ФГОС СОО'!$AC$24:$AC$43,'Форма ОУ  ФГОС СОО'!$S$24:$S$43,Лист5!$F$69)</f>
        <v>0</v>
      </c>
    </row>
    <row r="191" spans="1:2" ht="13.5" customHeight="1">
      <c r="A191" s="208" t="s">
        <v>1041</v>
      </c>
      <c r="B191" s="209">
        <f>SUMIFS('Форма ОУ  ФГОС СОО'!$AD$24:$AD$43,'Форма ОУ  ФГОС СОО'!$S$24:$S$43,Лист5!$F$69)</f>
        <v>0</v>
      </c>
    </row>
    <row r="192" spans="1:2" ht="13.5" customHeight="1">
      <c r="A192" s="208" t="s">
        <v>1042</v>
      </c>
      <c r="B192" s="209">
        <f>SUMIFS('Форма ОУ  ФГОС СОО'!$AE$24:$AE$43,'Форма ОУ  ФГОС СОО'!$S$24:$S$43,Лист5!$F$69)</f>
        <v>0</v>
      </c>
    </row>
    <row r="193" spans="1:2" ht="13.5" customHeight="1">
      <c r="A193" s="208" t="s">
        <v>1043</v>
      </c>
      <c r="B193" s="209">
        <f>SUMIFS('Форма ОУ  ФГОС СОО'!$AF$24:$AF$43,'Форма ОУ  ФГОС СОО'!$S$24:$S$43,Лист5!$F$69)</f>
        <v>0</v>
      </c>
    </row>
    <row r="194" spans="1:2" ht="13.5" customHeight="1">
      <c r="A194" s="208" t="s">
        <v>1044</v>
      </c>
      <c r="B194" s="209">
        <f>SUMIFS('Форма ОУ  ФГОС СОО'!$AG$24:$AG$43,'Форма ОУ  ФГОС СОО'!$S$24:$S$43,Лист5!$F$69)</f>
        <v>0</v>
      </c>
    </row>
    <row r="195" spans="1:2" ht="13.5" customHeight="1">
      <c r="A195" s="208" t="s">
        <v>1045</v>
      </c>
      <c r="B195" s="209">
        <f>SUMIFS('Форма ОУ  ФГОС СОО'!$AH$24:$AH$43,'Форма ОУ  ФГОС СОО'!$S$24:$S$43,Лист5!$F$69)</f>
        <v>0</v>
      </c>
    </row>
    <row r="196" spans="1:2" ht="13.5" customHeight="1">
      <c r="A196" s="208" t="s">
        <v>1046</v>
      </c>
      <c r="B196" s="209">
        <f>SUMIFS('Форма ОУ  ФГОС СОО'!$AI$24:$AI$43,'Форма ОУ  ФГОС СОО'!$S$24:$S$43,Лист5!$F$69)</f>
        <v>0</v>
      </c>
    </row>
    <row r="197" spans="1:2" ht="13.5" customHeight="1">
      <c r="A197" s="218" t="s">
        <v>1345</v>
      </c>
      <c r="B197" s="211">
        <f>COUNTIF('Форма ОУ  ФГОС СОО'!$S$24:$S$43,Лист5!$F$70)</f>
        <v>0</v>
      </c>
    </row>
    <row r="198" spans="1:2" ht="13.5" hidden="1" customHeight="1">
      <c r="A198" s="219" t="s">
        <v>1338</v>
      </c>
      <c r="B198" s="209">
        <f>COUNTIFS('Форма ОУ ФГОС НОО'!$Q$29:$Q$88,Лист5!$F$70,'Форма ОУ ФГОС НОО'!$R$29:$R$88,Лист5!$H$24)+COUNTIFS('Форма ОУ ФГОС НОО'!$Q$29:$Q$88,Лист5!$F$70,'Форма ОУ ФГОС НОО'!$T$29:$T$88,Лист5!$H$24)</f>
        <v>0</v>
      </c>
    </row>
    <row r="199" spans="1:2" ht="13.5" hidden="1" customHeight="1">
      <c r="A199" s="219" t="s">
        <v>985</v>
      </c>
      <c r="B199" s="209">
        <f>COUNTIFS('Форма ОУ ФГОС НОО'!$Q$29:$Q$88,Лист5!$F$70,'Форма ОУ ФГОС НОО'!$R$29:$R$88,Лист5!$H$25)+COUNTIFS('Форма ОУ ФГОС НОО'!$Q$29:$Q$88,Лист5!$F$70,'Форма ОУ ФГОС НОО'!$T$29:$T$88,Лист5!$H$25)</f>
        <v>0</v>
      </c>
    </row>
    <row r="200" spans="1:2" ht="13.5" hidden="1" customHeight="1">
      <c r="A200" s="219" t="s">
        <v>989</v>
      </c>
      <c r="B200" s="209">
        <f>COUNTIFS('Форма ОУ ФГОС НОО'!$Q$29:$Q$88,Лист5!$F$70,'Форма ОУ ФГОС НОО'!$R$29:$R$88,Лист5!$H$26)+COUNTIFS('Форма ОУ ФГОС НОО'!$Q$29:$Q$88,Лист5!$F$70,'Форма ОУ ФГОС НОО'!$T$29:$T$88,Лист5!$H$26)</f>
        <v>0</v>
      </c>
    </row>
    <row r="201" spans="1:2" ht="13.5" hidden="1" customHeight="1">
      <c r="A201" s="219" t="s">
        <v>1339</v>
      </c>
      <c r="B201" s="209">
        <f>COUNTIFS('Форма ОУ ФГОС ООО, кадры 5-11'!$P$66:$P$125,Лист5!$F$70,'Форма ОУ ФГОС ООО, кадры 5-11'!$Q$66:$Q$125,Лист5!$F$53)+COUNTIFS('Форма ОУ ФГОС ООО, кадры 5-11'!$P$66:$P$125,Лист5!$F$70,'Форма ОУ ФГОС ООО, кадры 5-11'!$S$66:$S$125,Лист5!$F$53)</f>
        <v>0</v>
      </c>
    </row>
    <row r="202" spans="1:2" ht="13.5" hidden="1" customHeight="1">
      <c r="A202" s="208" t="s">
        <v>1014</v>
      </c>
      <c r="B202" s="209">
        <f>COUNTIFS('Форма ОУ ФГОС ООО, кадры 5-11'!$P$66:$P$125,Лист5!$F$70,'Форма ОУ ФГОС ООО, кадры 5-11'!$Q$66:$Q$125,Лист5!$F$54)+COUNTIFS('Форма ОУ ФГОС ООО, кадры 5-11'!$P$66:$P$125,Лист5!$F$70,'Форма ОУ ФГОС ООО, кадры 5-11'!$S$66:$S$125,Лист5!$F$54)</f>
        <v>0</v>
      </c>
    </row>
    <row r="203" spans="1:2" ht="13.5" hidden="1" customHeight="1">
      <c r="A203" s="208" t="s">
        <v>985</v>
      </c>
      <c r="B203" s="209">
        <f>COUNTIFS('Форма ОУ ФГОС ООО, кадры 5-11'!$P$66:$P$125,Лист5!$F$70,'Форма ОУ ФГОС ООО, кадры 5-11'!$Q$66:$Q$125,Лист5!$F$55)+COUNTIFS('Форма ОУ ФГОС ООО, кадры 5-11'!$P$66:$P$125,Лист5!$F$70,'Форма ОУ ФГОС ООО, кадры 5-11'!$S$66:$S$125,Лист5!$F$55)</f>
        <v>0</v>
      </c>
    </row>
    <row r="204" spans="1:2" ht="13.5" hidden="1" customHeight="1">
      <c r="A204" s="208" t="s">
        <v>1017</v>
      </c>
      <c r="B204" s="209">
        <f>COUNTIFS('Форма ОУ ФГОС ООО, кадры 5-11'!$P$66:$P$125,Лист5!$F$70,'Форма ОУ ФГОС ООО, кадры 5-11'!$Q$66:$Q$125,Лист5!$F$56)+COUNTIFS('Форма ОУ ФГОС ООО, кадры 5-11'!$P$66:$P$125,Лист5!$F$70,'Форма ОУ ФГОС ООО, кадры 5-11'!$S$66:$S$125,Лист5!$F$56)</f>
        <v>0</v>
      </c>
    </row>
    <row r="205" spans="1:2" ht="13.5" hidden="1" customHeight="1">
      <c r="A205" s="208" t="s">
        <v>1019</v>
      </c>
      <c r="B205" s="209">
        <f>COUNTIFS('Форма ОУ ФГОС ООО, кадры 5-11'!$P$66:$P$125,Лист5!$F$70,'Форма ОУ ФГОС ООО, кадры 5-11'!$Q$66:$Q$125,Лист5!$F$57)+COUNTIFS('Форма ОУ ФГОС ООО, кадры 5-11'!$P$66:$P$125,Лист5!$F$70,'Форма ОУ ФГОС ООО, кадры 5-11'!$S$66:$S$125,Лист5!$F$57)</f>
        <v>0</v>
      </c>
    </row>
    <row r="206" spans="1:2" ht="13.5" hidden="1" customHeight="1">
      <c r="A206" s="208" t="s">
        <v>1020</v>
      </c>
      <c r="B206" s="209">
        <f>COUNTIFS('Форма ОУ ФГОС ООО, кадры 5-11'!$P$66:$P$125,Лист5!$F$70,'Форма ОУ ФГОС ООО, кадры 5-11'!$Q$66:$Q$125,Лист5!$F$58)+COUNTIFS('Форма ОУ ФГОС ООО, кадры 5-11'!$P$66:$P$125,Лист5!$F$70,'Форма ОУ ФГОС ООО, кадры 5-11'!$S$66:$S$125,Лист5!$F$58)</f>
        <v>0</v>
      </c>
    </row>
    <row r="207" spans="1:2" ht="13.5" hidden="1" customHeight="1">
      <c r="A207" s="208" t="s">
        <v>1021</v>
      </c>
      <c r="B207" s="209">
        <f>COUNTIFS('Форма ОУ ФГОС ООО, кадры 5-11'!$P$66:$P$125,Лист5!$F$70,'Форма ОУ ФГОС ООО, кадры 5-11'!$Q$66:$Q$125,Лист5!$F$59)+COUNTIFS('Форма ОУ ФГОС ООО, кадры 5-11'!$P$66:$P$125,Лист5!$F$70,'Форма ОУ ФГОС ООО, кадры 5-11'!$S$66:$S$125,Лист5!$F$59)</f>
        <v>0</v>
      </c>
    </row>
    <row r="208" spans="1:2" ht="13.5" hidden="1" customHeight="1">
      <c r="A208" s="208" t="s">
        <v>1022</v>
      </c>
      <c r="B208" s="209">
        <f>COUNTIFS('Форма ОУ ФГОС ООО, кадры 5-11'!$P$66:$P$125,Лист5!$F$70,'Форма ОУ ФГОС ООО, кадры 5-11'!$Q$66:$Q$125,Лист5!$F$60)+COUNTIFS('Форма ОУ ФГОС ООО, кадры 5-11'!$P$66:$P$125,Лист5!$F$70,'Форма ОУ ФГОС ООО, кадры 5-11'!$S$66:$S$125,Лист5!$F$60)</f>
        <v>0</v>
      </c>
    </row>
    <row r="209" spans="1:2" ht="13.5" hidden="1" customHeight="1">
      <c r="A209" s="208" t="s">
        <v>1023</v>
      </c>
      <c r="B209" s="209">
        <f>COUNTIFS('Форма ОУ ФГОС ООО, кадры 5-11'!$P$66:$P$125,Лист5!$F$70,'Форма ОУ ФГОС ООО, кадры 5-11'!$Q$66:$Q$125,Лист5!$F$61)+COUNTIFS('Форма ОУ ФГОС ООО, кадры 5-11'!$P$66:$P$125,Лист5!$F$70,'Форма ОУ ФГОС ООО, кадры 5-11'!$S$66:$S$125,Лист5!$F$61)</f>
        <v>0</v>
      </c>
    </row>
    <row r="210" spans="1:2" ht="13.5" hidden="1" customHeight="1">
      <c r="A210" s="208" t="s">
        <v>1024</v>
      </c>
      <c r="B210" s="209">
        <f>COUNTIFS('Форма ОУ ФГОС ООО, кадры 5-11'!$P$66:$P$125,Лист5!$F$70,'Форма ОУ ФГОС ООО, кадры 5-11'!$Q$66:$Q$125,Лист5!$F$62)+COUNTIFS('Форма ОУ ФГОС ООО, кадры 5-11'!$P$66:$P$125,Лист5!$F$70,'Форма ОУ ФГОС ООО, кадры 5-11'!$S$66:$S$125,Лист5!$F$62)</f>
        <v>0</v>
      </c>
    </row>
    <row r="211" spans="1:2" ht="13.5" customHeight="1">
      <c r="A211" s="219" t="s">
        <v>1342</v>
      </c>
      <c r="B211" s="209">
        <f>SUMIFS('Форма ОУ  ФГОС СОО'!$U$24:$U$43,'Форма ОУ  ФГОС СОО'!$S$24:$S$43,Лист5!$F$70)</f>
        <v>0</v>
      </c>
    </row>
    <row r="212" spans="1:2" ht="13.5" customHeight="1">
      <c r="A212" s="208" t="s">
        <v>1030</v>
      </c>
      <c r="B212" s="209">
        <f>SUMIFS('Форма ОУ  ФГОС СОО'!$V$24:$V$43,'Форма ОУ  ФГОС СОО'!$S$24:$S$43,Лист5!$F$70)</f>
        <v>0</v>
      </c>
    </row>
    <row r="213" spans="1:2" ht="13.5" customHeight="1">
      <c r="A213" s="208" t="s">
        <v>1032</v>
      </c>
      <c r="B213" s="209">
        <f>SUMIFS('Форма ОУ  ФГОС СОО'!$W$24:$W$43,'Форма ОУ  ФГОС СОО'!$S$24:$S$43,Лист5!$F$70)</f>
        <v>0</v>
      </c>
    </row>
    <row r="214" spans="1:2" ht="13.5" customHeight="1">
      <c r="A214" s="208" t="s">
        <v>1034</v>
      </c>
      <c r="B214" s="209">
        <f>SUMIFS('Форма ОУ  ФГОС СОО'!$X$24:$X$43,'Форма ОУ  ФГОС СОО'!$S$24:$S$43,Лист5!$F$70)</f>
        <v>0</v>
      </c>
    </row>
    <row r="215" spans="1:2" ht="13.5" customHeight="1">
      <c r="A215" s="208" t="s">
        <v>1036</v>
      </c>
      <c r="B215" s="209">
        <f>SUMIFS('Форма ОУ  ФГОС СОО'!$Y$24:$Y$43,'Форма ОУ  ФГОС СОО'!$S$24:$S$43,Лист5!$F$70)</f>
        <v>0</v>
      </c>
    </row>
    <row r="216" spans="1:2" ht="13.5" customHeight="1">
      <c r="A216" s="208" t="s">
        <v>1037</v>
      </c>
      <c r="B216" s="209">
        <f>SUMIFS('Форма ОУ  ФГОС СОО'!$Z$24:$Z$43,'Форма ОУ  ФГОС СОО'!$S$24:$S$43,Лист5!$F$70)</f>
        <v>0</v>
      </c>
    </row>
    <row r="217" spans="1:2" ht="13.5" customHeight="1">
      <c r="A217" s="208" t="s">
        <v>1038</v>
      </c>
      <c r="B217" s="209">
        <f>SUMIFS('Форма ОУ  ФГОС СОО'!$AA$24:$AA$43,'Форма ОУ  ФГОС СОО'!$S$24:$S$43,Лист5!$F$70)</f>
        <v>0</v>
      </c>
    </row>
    <row r="218" spans="1:2" ht="13.5" customHeight="1">
      <c r="A218" s="208" t="s">
        <v>1039</v>
      </c>
      <c r="B218" s="209">
        <f>SUMIFS('Форма ОУ  ФГОС СОО'!$AB$24:$AB$43,'Форма ОУ  ФГОС СОО'!$S$24:$S$43,Лист5!$F$70)</f>
        <v>0</v>
      </c>
    </row>
    <row r="219" spans="1:2" ht="13.5" customHeight="1">
      <c r="A219" s="208" t="s">
        <v>1040</v>
      </c>
      <c r="B219" s="209">
        <f>SUMIFS('Форма ОУ  ФГОС СОО'!$AC$24:$AC$43,'Форма ОУ  ФГОС СОО'!$S$24:$S$43,Лист5!$F$70)</f>
        <v>0</v>
      </c>
    </row>
    <row r="220" spans="1:2" ht="13.5" customHeight="1">
      <c r="A220" s="208" t="s">
        <v>1041</v>
      </c>
      <c r="B220" s="209">
        <f>SUMIFS('Форма ОУ  ФГОС СОО'!$AD$24:$AD$43,'Форма ОУ  ФГОС СОО'!$S$24:$S$43,Лист5!$F$70)</f>
        <v>0</v>
      </c>
    </row>
    <row r="221" spans="1:2" ht="13.5" customHeight="1">
      <c r="A221" s="208" t="s">
        <v>1042</v>
      </c>
      <c r="B221" s="209">
        <f>SUMIFS('Форма ОУ  ФГОС СОО'!$AE$24:$AE$43,'Форма ОУ  ФГОС СОО'!$S$24:$S$43,Лист5!$F$70)</f>
        <v>0</v>
      </c>
    </row>
    <row r="222" spans="1:2" ht="13.5" customHeight="1">
      <c r="A222" s="208" t="s">
        <v>1043</v>
      </c>
      <c r="B222" s="209">
        <f>SUMIFS('Форма ОУ  ФГОС СОО'!$AF$24:$AF$43,'Форма ОУ  ФГОС СОО'!$S$24:$S$43,Лист5!$F$70)</f>
        <v>0</v>
      </c>
    </row>
    <row r="223" spans="1:2" ht="13.5" customHeight="1">
      <c r="A223" s="208" t="s">
        <v>1044</v>
      </c>
      <c r="B223" s="209">
        <f>SUMIFS('Форма ОУ  ФГОС СОО'!$AG$24:$AG$43,'Форма ОУ  ФГОС СОО'!$S$24:$S$43,Лист5!$F$70)</f>
        <v>0</v>
      </c>
    </row>
    <row r="224" spans="1:2" ht="13.5" customHeight="1">
      <c r="A224" s="208" t="s">
        <v>1045</v>
      </c>
      <c r="B224" s="209">
        <f>SUMIFS('Форма ОУ  ФГОС СОО'!$AH$24:$AH$43,'Форма ОУ  ФГОС СОО'!$S$24:$S$43,Лист5!$F$70)</f>
        <v>0</v>
      </c>
    </row>
    <row r="225" spans="1:2" ht="13.5" customHeight="1">
      <c r="A225" s="208" t="s">
        <v>1046</v>
      </c>
      <c r="B225" s="209">
        <f>SUMIFS('Форма ОУ  ФГОС СОО'!$AI$24:$AI$43,'Форма ОУ  ФГОС СОО'!$S$24:$S$43,Лист5!$F$70)</f>
        <v>0</v>
      </c>
    </row>
    <row r="226" spans="1:2" ht="13.5" customHeight="1">
      <c r="A226" s="218" t="s">
        <v>1346</v>
      </c>
      <c r="B226" s="211">
        <f>COUNTIF('Форма ОУ  ФГОС СОО'!$S$24:$S$43,Лист5!$F$71)</f>
        <v>0</v>
      </c>
    </row>
    <row r="227" spans="1:2" ht="13.5" hidden="1" customHeight="1">
      <c r="A227" s="219" t="s">
        <v>1338</v>
      </c>
      <c r="B227" s="209">
        <f>COUNTIFS('Форма ОУ ФГОС НОО'!$Q$29:$Q$88,Лист5!$F$71,'Форма ОУ ФГОС НОО'!$R$29:$R$88,Лист5!$H$24)+COUNTIFS('Форма ОУ ФГОС НОО'!$Q$29:$Q$88,Лист5!$F$71,'Форма ОУ ФГОС НОО'!$T$29:$T$88,Лист5!$H$24)</f>
        <v>0</v>
      </c>
    </row>
    <row r="228" spans="1:2" ht="13.5" hidden="1" customHeight="1">
      <c r="A228" s="219" t="s">
        <v>985</v>
      </c>
      <c r="B228" s="209">
        <f>COUNTIFS('Форма ОУ ФГОС НОО'!$Q$29:$Q$88,Лист5!$F$71,'Форма ОУ ФГОС НОО'!$R$29:$R$88,Лист5!$H$25)+COUNTIFS('Форма ОУ ФГОС НОО'!$Q$29:$Q$88,Лист5!$F$71,'Форма ОУ ФГОС НОО'!$T$29:$T$88,Лист5!$H$25)</f>
        <v>0</v>
      </c>
    </row>
    <row r="229" spans="1:2" ht="13.5" hidden="1" customHeight="1">
      <c r="A229" s="219" t="s">
        <v>989</v>
      </c>
      <c r="B229" s="209">
        <f>COUNTIFS('Форма ОУ ФГОС НОО'!$Q$29:$Q$88,Лист5!$F$71,'Форма ОУ ФГОС НОО'!$R$29:$R$88,Лист5!$H$26)+COUNTIFS('Форма ОУ ФГОС НОО'!$Q$29:$Q$88,Лист5!$F$71,'Форма ОУ ФГОС НОО'!$T$29:$T$88,Лист5!$H$26)</f>
        <v>0</v>
      </c>
    </row>
    <row r="230" spans="1:2" ht="13.5" hidden="1" customHeight="1">
      <c r="A230" s="219" t="s">
        <v>1339</v>
      </c>
      <c r="B230" s="209">
        <f>COUNTIFS('Форма ОУ ФГОС ООО, кадры 5-11'!$P$66:$P$125,Лист5!$F$71,'Форма ОУ ФГОС ООО, кадры 5-11'!$Q$66:$Q$125,Лист5!$F$53)+COUNTIFS('Форма ОУ ФГОС ООО, кадры 5-11'!$P$66:$P$125,Лист5!$F$71,'Форма ОУ ФГОС ООО, кадры 5-11'!$S$66:$S$125,Лист5!$F$53)</f>
        <v>0</v>
      </c>
    </row>
    <row r="231" spans="1:2" ht="13.5" hidden="1" customHeight="1">
      <c r="A231" s="208" t="s">
        <v>1014</v>
      </c>
      <c r="B231" s="209">
        <f>COUNTIFS('Форма ОУ ФГОС ООО, кадры 5-11'!$P$66:$P$125,Лист5!$F$71,'Форма ОУ ФГОС ООО, кадры 5-11'!$Q$66:$Q$125,Лист5!$F$54)+COUNTIFS('Форма ОУ ФГОС ООО, кадры 5-11'!$P$66:$P$125,Лист5!$F$71,'Форма ОУ ФГОС ООО, кадры 5-11'!$S$66:$S$125,Лист5!$F$54)</f>
        <v>0</v>
      </c>
    </row>
    <row r="232" spans="1:2" ht="13.5" hidden="1" customHeight="1">
      <c r="A232" s="208" t="s">
        <v>985</v>
      </c>
      <c r="B232" s="209">
        <f>COUNTIFS('Форма ОУ ФГОС ООО, кадры 5-11'!$P$66:$P$125,Лист5!$F$71,'Форма ОУ ФГОС ООО, кадры 5-11'!$Q$66:$Q$125,Лист5!$F$55)+COUNTIFS('Форма ОУ ФГОС ООО, кадры 5-11'!$P$66:$P$125,Лист5!$F$71,'Форма ОУ ФГОС ООО, кадры 5-11'!$S$66:$S$125,Лист5!$F$55)</f>
        <v>0</v>
      </c>
    </row>
    <row r="233" spans="1:2" ht="13.5" hidden="1" customHeight="1">
      <c r="A233" s="208" t="s">
        <v>1017</v>
      </c>
      <c r="B233" s="209">
        <f>COUNTIFS('Форма ОУ ФГОС ООО, кадры 5-11'!$P$66:$P$125,Лист5!$F$71,'Форма ОУ ФГОС ООО, кадры 5-11'!$Q$66:$Q$125,Лист5!$F$56)+COUNTIFS('Форма ОУ ФГОС ООО, кадры 5-11'!$P$66:$P$125,Лист5!$F$71,'Форма ОУ ФГОС ООО, кадры 5-11'!$S$66:$S$125,Лист5!$F$56)</f>
        <v>0</v>
      </c>
    </row>
    <row r="234" spans="1:2" ht="13.5" hidden="1" customHeight="1">
      <c r="A234" s="208" t="s">
        <v>1019</v>
      </c>
      <c r="B234" s="209">
        <f>COUNTIFS('Форма ОУ ФГОС ООО, кадры 5-11'!$P$66:$P$125,Лист5!$F$71,'Форма ОУ ФГОС ООО, кадры 5-11'!$Q$66:$Q$125,Лист5!$F$57)+COUNTIFS('Форма ОУ ФГОС ООО, кадры 5-11'!$P$66:$P$125,Лист5!$F$71,'Форма ОУ ФГОС ООО, кадры 5-11'!$S$66:$S$125,Лист5!$F$57)</f>
        <v>0</v>
      </c>
    </row>
    <row r="235" spans="1:2" ht="13.5" hidden="1" customHeight="1">
      <c r="A235" s="208" t="s">
        <v>1020</v>
      </c>
      <c r="B235" s="209">
        <f>COUNTIFS('Форма ОУ ФГОС ООО, кадры 5-11'!$P$66:$P$125,Лист5!$F$71,'Форма ОУ ФГОС ООО, кадры 5-11'!$Q$66:$Q$125,Лист5!$F$58)+COUNTIFS('Форма ОУ ФГОС ООО, кадры 5-11'!$P$66:$P$125,Лист5!$F$71,'Форма ОУ ФГОС ООО, кадры 5-11'!$S$66:$S$125,Лист5!$F$58)</f>
        <v>0</v>
      </c>
    </row>
    <row r="236" spans="1:2" ht="13.5" hidden="1" customHeight="1">
      <c r="A236" s="208" t="s">
        <v>1021</v>
      </c>
      <c r="B236" s="209">
        <f>COUNTIFS('Форма ОУ ФГОС ООО, кадры 5-11'!$P$66:$P$125,Лист5!$F$71,'Форма ОУ ФГОС ООО, кадры 5-11'!$Q$66:$Q$125,Лист5!$F$59)+COUNTIFS('Форма ОУ ФГОС ООО, кадры 5-11'!$P$66:$P$125,Лист5!$F$71,'Форма ОУ ФГОС ООО, кадры 5-11'!$S$66:$S$125,Лист5!$F$59)</f>
        <v>0</v>
      </c>
    </row>
    <row r="237" spans="1:2" ht="13.5" hidden="1" customHeight="1">
      <c r="A237" s="208" t="s">
        <v>1022</v>
      </c>
      <c r="B237" s="209">
        <f>COUNTIFS('Форма ОУ ФГОС ООО, кадры 5-11'!$P$66:$P$125,Лист5!$F$71,'Форма ОУ ФГОС ООО, кадры 5-11'!$Q$66:$Q$125,Лист5!$F$60)+COUNTIFS('Форма ОУ ФГОС ООО, кадры 5-11'!$P$66:$P$125,Лист5!$F$71,'Форма ОУ ФГОС ООО, кадры 5-11'!$S$66:$S$125,Лист5!$F$60)</f>
        <v>0</v>
      </c>
    </row>
    <row r="238" spans="1:2" ht="13.5" hidden="1" customHeight="1">
      <c r="A238" s="208" t="s">
        <v>1023</v>
      </c>
      <c r="B238" s="209">
        <f>COUNTIFS('Форма ОУ ФГОС ООО, кадры 5-11'!$P$66:$P$125,Лист5!$F$71,'Форма ОУ ФГОС ООО, кадры 5-11'!$Q$66:$Q$125,Лист5!$F$61)+COUNTIFS('Форма ОУ ФГОС ООО, кадры 5-11'!$P$66:$P$125,Лист5!$F$71,'Форма ОУ ФГОС ООО, кадры 5-11'!$S$66:$S$125,Лист5!$F$61)</f>
        <v>0</v>
      </c>
    </row>
    <row r="239" spans="1:2" ht="13.5" hidden="1" customHeight="1">
      <c r="A239" s="208" t="s">
        <v>1024</v>
      </c>
      <c r="B239" s="209">
        <f>COUNTIFS('Форма ОУ ФГОС ООО, кадры 5-11'!$P$66:$P$125,Лист5!$F$71,'Форма ОУ ФГОС ООО, кадры 5-11'!$Q$66:$Q$125,Лист5!$F$62)+COUNTIFS('Форма ОУ ФГОС ООО, кадры 5-11'!$P$66:$P$125,Лист5!$F$71,'Форма ОУ ФГОС ООО, кадры 5-11'!$S$66:$S$125,Лист5!$F$62)</f>
        <v>0</v>
      </c>
    </row>
    <row r="240" spans="1:2" ht="13.5" customHeight="1">
      <c r="A240" s="219" t="s">
        <v>1342</v>
      </c>
      <c r="B240" s="209">
        <f>SUMIFS('Форма ОУ  ФГОС СОО'!$U$24:$U$43,'Форма ОУ  ФГОС СОО'!$S$24:$S$43,Лист5!$F$71)</f>
        <v>0</v>
      </c>
    </row>
    <row r="241" spans="1:2" ht="13.5" customHeight="1">
      <c r="A241" s="208" t="s">
        <v>1030</v>
      </c>
      <c r="B241" s="209">
        <f>SUMIFS('Форма ОУ  ФГОС СОО'!$V$24:$V$43,'Форма ОУ  ФГОС СОО'!$S$24:$S$43,Лист5!$F$71)</f>
        <v>0</v>
      </c>
    </row>
    <row r="242" spans="1:2" ht="13.5" customHeight="1">
      <c r="A242" s="208" t="s">
        <v>1032</v>
      </c>
      <c r="B242" s="209">
        <f>SUMIFS('Форма ОУ  ФГОС СОО'!$W$24:$W$43,'Форма ОУ  ФГОС СОО'!$S$24:$S$43,Лист5!$F$71)</f>
        <v>0</v>
      </c>
    </row>
    <row r="243" spans="1:2" ht="13.5" customHeight="1">
      <c r="A243" s="208" t="s">
        <v>1034</v>
      </c>
      <c r="B243" s="209">
        <f>SUMIFS('Форма ОУ  ФГОС СОО'!$X$24:$X$43,'Форма ОУ  ФГОС СОО'!$S$24:$S$43,Лист5!$F$71)</f>
        <v>0</v>
      </c>
    </row>
    <row r="244" spans="1:2" ht="13.5" customHeight="1">
      <c r="A244" s="208" t="s">
        <v>1036</v>
      </c>
      <c r="B244" s="209">
        <f>SUMIFS('Форма ОУ  ФГОС СОО'!$Y$24:$Y$43,'Форма ОУ  ФГОС СОО'!$S$24:$S$43,Лист5!$F$71)</f>
        <v>0</v>
      </c>
    </row>
    <row r="245" spans="1:2" ht="13.5" customHeight="1">
      <c r="A245" s="208" t="s">
        <v>1037</v>
      </c>
      <c r="B245" s="209">
        <f>SUMIFS('Форма ОУ  ФГОС СОО'!$Z$24:$Z$43,'Форма ОУ  ФГОС СОО'!$S$24:$S$43,Лист5!$F$71)</f>
        <v>0</v>
      </c>
    </row>
    <row r="246" spans="1:2" ht="13.5" customHeight="1">
      <c r="A246" s="208" t="s">
        <v>1038</v>
      </c>
      <c r="B246" s="209">
        <f>SUMIFS('Форма ОУ  ФГОС СОО'!$AA$24:$AA$43,'Форма ОУ  ФГОС СОО'!$S$24:$S$43,Лист5!$F$71)</f>
        <v>0</v>
      </c>
    </row>
    <row r="247" spans="1:2" ht="13.5" customHeight="1">
      <c r="A247" s="208" t="s">
        <v>1039</v>
      </c>
      <c r="B247" s="209">
        <f>SUMIFS('Форма ОУ  ФГОС СОО'!$AB$24:$AB$43,'Форма ОУ  ФГОС СОО'!$S$24:$S$43,Лист5!$F$71)</f>
        <v>0</v>
      </c>
    </row>
    <row r="248" spans="1:2" ht="13.5" customHeight="1">
      <c r="A248" s="208" t="s">
        <v>1040</v>
      </c>
      <c r="B248" s="209">
        <f>SUMIFS('Форма ОУ  ФГОС СОО'!$AC$24:$AC$43,'Форма ОУ  ФГОС СОО'!$S$24:$S$43,Лист5!$F$71)</f>
        <v>0</v>
      </c>
    </row>
    <row r="249" spans="1:2" ht="13.5" customHeight="1">
      <c r="A249" s="208" t="s">
        <v>1041</v>
      </c>
      <c r="B249" s="209">
        <f>SUMIFS('Форма ОУ  ФГОС СОО'!$AD$24:$AD$43,'Форма ОУ  ФГОС СОО'!$S$24:$S$43,Лист5!$F$71)</f>
        <v>0</v>
      </c>
    </row>
    <row r="250" spans="1:2" ht="13.5" customHeight="1">
      <c r="A250" s="208" t="s">
        <v>1042</v>
      </c>
      <c r="B250" s="209">
        <f>SUMIFS('Форма ОУ  ФГОС СОО'!$AE$24:$AE$43,'Форма ОУ  ФГОС СОО'!$S$24:$S$43,Лист5!$F$71)</f>
        <v>0</v>
      </c>
    </row>
    <row r="251" spans="1:2" ht="13.5" customHeight="1">
      <c r="A251" s="208" t="s">
        <v>1043</v>
      </c>
      <c r="B251" s="209">
        <f>SUMIFS('Форма ОУ  ФГОС СОО'!$AF$24:$AF$43,'Форма ОУ  ФГОС СОО'!$S$24:$S$43,Лист5!$F$71)</f>
        <v>0</v>
      </c>
    </row>
    <row r="252" spans="1:2" ht="13.5" customHeight="1">
      <c r="A252" s="208" t="s">
        <v>1044</v>
      </c>
      <c r="B252" s="209">
        <f>SUMIFS('Форма ОУ  ФГОС СОО'!$AG$24:$AG$43,'Форма ОУ  ФГОС СОО'!$S$24:$S$43,Лист5!$F$71)</f>
        <v>0</v>
      </c>
    </row>
    <row r="253" spans="1:2" ht="13.5" customHeight="1">
      <c r="A253" s="208" t="s">
        <v>1045</v>
      </c>
      <c r="B253" s="209">
        <f>SUMIFS('Форма ОУ  ФГОС СОО'!$AH$24:$AH$43,'Форма ОУ  ФГОС СОО'!$S$24:$S$43,Лист5!$F$71)</f>
        <v>0</v>
      </c>
    </row>
    <row r="254" spans="1:2" ht="13.5" customHeight="1">
      <c r="A254" s="208" t="s">
        <v>1046</v>
      </c>
      <c r="B254" s="209">
        <f>SUMIFS('Форма ОУ  ФГОС СОО'!$AI$24:$AI$43,'Форма ОУ  ФГОС СОО'!$S$24:$S$43,Лист5!$F$71)</f>
        <v>0</v>
      </c>
    </row>
    <row r="255" spans="1:2" ht="13.5" customHeight="1">
      <c r="A255" s="208" t="s">
        <v>1347</v>
      </c>
      <c r="B255" s="209"/>
    </row>
    <row r="256" spans="1:2" ht="13.5" customHeight="1">
      <c r="A256" s="208" t="s">
        <v>1348</v>
      </c>
      <c r="B256" s="209">
        <f>SUMIF('Форма ОУ ФГОС НОО'!$A$29:$A$88,Лист5!A23,'Форма ОУ ФГОС НОО'!$W$29:$W$88)</f>
        <v>0</v>
      </c>
    </row>
    <row r="257" spans="1:2" ht="13.5" customHeight="1">
      <c r="A257" s="208" t="s">
        <v>1349</v>
      </c>
      <c r="B257" s="209">
        <f>SUMIF('Форма ОУ ФГОС НОО'!$A$29:$A$88,Лист5!A24,'Форма ОУ ФГОС НОО'!$W$29:$W$88)</f>
        <v>0</v>
      </c>
    </row>
    <row r="258" spans="1:2" ht="13.5" customHeight="1">
      <c r="A258" s="208" t="s">
        <v>1350</v>
      </c>
      <c r="B258" s="209">
        <f>SUMIF('Форма ОУ ФГОС НОО'!$A$29:$A$88,Лист5!A25,'Форма ОУ ФГОС НОО'!$W$29:$W$88)</f>
        <v>0</v>
      </c>
    </row>
    <row r="259" spans="1:2" ht="13.5" customHeight="1">
      <c r="A259" s="208" t="s">
        <v>1351</v>
      </c>
      <c r="B259" s="209">
        <f>SUMIF('Форма ОУ ФГОС ООО, кадры 5-11'!$A$66:$A$125,Лист5!A52,'Форма ОУ ФГОС ООО, кадры 5-11'!$V$66:$V$125)</f>
        <v>150</v>
      </c>
    </row>
    <row r="260" spans="1:2" ht="13.5" customHeight="1">
      <c r="A260" s="208" t="s">
        <v>1352</v>
      </c>
      <c r="B260" s="209">
        <f>SUMIF('Форма ОУ ФГОС ООО, кадры 5-11'!$A$66:$A$125,Лист5!A53,'Форма ОУ ФГОС ООО, кадры 5-11'!$V$66:$V$125)</f>
        <v>129</v>
      </c>
    </row>
    <row r="261" spans="1:2" ht="13.5" customHeight="1">
      <c r="A261" s="208" t="s">
        <v>1353</v>
      </c>
      <c r="B261" s="209">
        <f>SUMIF('Форма ОУ ФГОС ООО, кадры 5-11'!$A$66:$A$125,Лист5!A54,'Форма ОУ ФГОС ООО, кадры 5-11'!$V$66:$V$125)</f>
        <v>141</v>
      </c>
    </row>
    <row r="262" spans="1:2" ht="13.5" customHeight="1">
      <c r="A262" s="208" t="s">
        <v>1354</v>
      </c>
      <c r="B262" s="209">
        <f>SUMIF('Форма ОУ ФГОС ООО, кадры 5-11'!$A$66:$A$125,Лист5!A55,'Форма ОУ ФГОС ООО, кадры 5-11'!$V$66:$V$125)</f>
        <v>94</v>
      </c>
    </row>
    <row r="263" spans="1:2" ht="13.5" customHeight="1">
      <c r="A263" s="208" t="s">
        <v>1355</v>
      </c>
      <c r="B263" s="209">
        <f>SUMIF('Форма ОУ ФГОС ООО, кадры 5-11'!$A$66:$A$125,Лист5!A56,'Форма ОУ ФГОС ООО, кадры 5-11'!$V$66:$V$125)</f>
        <v>92</v>
      </c>
    </row>
    <row r="264" spans="1:2" ht="13.5" hidden="1" customHeight="1">
      <c r="A264" s="220" t="s">
        <v>1356</v>
      </c>
      <c r="B264" s="221">
        <f>SUMIF('Форма ОУ ФГОС НОО'!$A$29:$A$88,Лист5!A31,'Форма ОУ ФГОС НОО'!$W$29:$W$88)</f>
        <v>0</v>
      </c>
    </row>
    <row r="265" spans="1:2" ht="13.5" hidden="1" customHeight="1">
      <c r="A265" s="220" t="s">
        <v>1357</v>
      </c>
      <c r="B265" s="221">
        <f>SUMIF('Форма ОУ ФГОС НОО'!$A$29:$A$88,Лист5!A32,'Форма ОУ ФГОС НОО'!$W$29:$W$88)</f>
        <v>0</v>
      </c>
    </row>
    <row r="266" spans="1:2" ht="13.5" customHeight="1">
      <c r="A266" s="210" t="s">
        <v>1358</v>
      </c>
      <c r="B266" s="209"/>
    </row>
    <row r="267" spans="1:2" ht="13.5" customHeight="1">
      <c r="A267" s="208" t="s">
        <v>1359</v>
      </c>
      <c r="B267" s="209">
        <f>SUM('Форма ОУ ФГОС ООО, кадры 5-11'!AJ66:AJ125)</f>
        <v>606</v>
      </c>
    </row>
    <row r="268" spans="1:2" ht="13.5" customHeight="1">
      <c r="A268" s="208" t="s">
        <v>1360</v>
      </c>
      <c r="B268" s="209">
        <f>SUM('Форма ОУ ФГОС ООО, кадры 5-11'!L66:L125)</f>
        <v>0</v>
      </c>
    </row>
    <row r="269" spans="1:2" ht="13.5" customHeight="1">
      <c r="A269" s="208" t="s">
        <v>1361</v>
      </c>
      <c r="B269" s="209">
        <f>SUMIF('Форма ОУ  ФГОС СОО'!$A$24:$A$43,Лист5!A67,'Форма ОУ  ФГОС СОО'!$P$24:$P$43)</f>
        <v>37</v>
      </c>
    </row>
    <row r="270" spans="1:2" ht="13.5" customHeight="1">
      <c r="A270" s="208" t="s">
        <v>1362</v>
      </c>
      <c r="B270" s="209">
        <f>SUMIF('Форма ОУ  ФГОС СОО'!$A$24:$A$43,Лист5!A68,'Форма ОУ  ФГОС СОО'!$P$24:$P$43)</f>
        <v>20</v>
      </c>
    </row>
    <row r="271" spans="1:2" ht="13.5" customHeight="1">
      <c r="A271" s="208" t="s">
        <v>1363</v>
      </c>
      <c r="B271" s="209">
        <f>SUMIF('Форма ОУ  ФГОС СОО'!$A$24:$A$43,Лист5!A67,'Форма ОУ  ФГОС СОО'!$Q$24:$Q$43)</f>
        <v>0</v>
      </c>
    </row>
    <row r="272" spans="1:2" ht="13.5" customHeight="1">
      <c r="A272" s="208" t="s">
        <v>1364</v>
      </c>
      <c r="B272" s="209">
        <f>SUMIF('Форма ОУ  ФГОС СОО'!$A$24:$A$43,Лист5!A68,'Форма ОУ  ФГОС СОО'!$Q$24:$Q$43)</f>
        <v>0</v>
      </c>
    </row>
    <row r="273" spans="1:2" ht="13.5" customHeight="1">
      <c r="A273" s="210" t="s">
        <v>1365</v>
      </c>
      <c r="B273" s="209"/>
    </row>
    <row r="274" spans="1:2" ht="27" customHeight="1">
      <c r="A274" s="215" t="s">
        <v>1366</v>
      </c>
      <c r="B274" s="209">
        <f>'Форма ОУ ФГОС НОО'!X28</f>
        <v>0</v>
      </c>
    </row>
    <row r="275" spans="1:2" ht="15" customHeight="1">
      <c r="A275" s="215" t="s">
        <v>1367</v>
      </c>
      <c r="B275" s="209">
        <f>'Форма ОУ ФГОС НОО'!Y28</f>
        <v>0</v>
      </c>
    </row>
    <row r="276" spans="1:2" ht="27" customHeight="1">
      <c r="A276" s="215" t="s">
        <v>1368</v>
      </c>
      <c r="B276" s="209">
        <f>'Форма ОУ ФГОС НОО'!Z28</f>
        <v>169</v>
      </c>
    </row>
    <row r="277" spans="1:2" ht="14.25" customHeight="1">
      <c r="A277" s="215" t="s">
        <v>1367</v>
      </c>
      <c r="B277" s="209">
        <f>'Форма ОУ ФГОС НОО'!AA28</f>
        <v>0</v>
      </c>
    </row>
    <row r="278" spans="1:2" ht="27" customHeight="1">
      <c r="A278" s="215" t="s">
        <v>1369</v>
      </c>
      <c r="B278" s="209">
        <f>'Форма ОУ ФГОС НОО'!AB28</f>
        <v>29</v>
      </c>
    </row>
    <row r="279" spans="1:2" ht="15.75" customHeight="1">
      <c r="A279" s="215" t="s">
        <v>1367</v>
      </c>
      <c r="B279" s="209">
        <f>'Форма ОУ ФГОС НОО'!AC28</f>
        <v>0</v>
      </c>
    </row>
    <row r="280" spans="1:2" ht="27" customHeight="1">
      <c r="A280" s="215" t="s">
        <v>1370</v>
      </c>
      <c r="B280" s="209">
        <f>'Форма ОУ ФГОС НОО'!AD28</f>
        <v>196</v>
      </c>
    </row>
    <row r="281" spans="1:2" ht="17.25" customHeight="1">
      <c r="A281" s="219" t="s">
        <v>1367</v>
      </c>
      <c r="B281" s="209">
        <f>'Форма ОУ ФГОС НОО'!AE28</f>
        <v>0</v>
      </c>
    </row>
    <row r="282" spans="1:2" ht="27" customHeight="1">
      <c r="A282" s="219" t="s">
        <v>1371</v>
      </c>
      <c r="B282" s="209">
        <f>'Форма ОУ ФГОС НОО'!AF28</f>
        <v>0</v>
      </c>
    </row>
    <row r="283" spans="1:2" ht="15" customHeight="1">
      <c r="A283" s="219" t="s">
        <v>1367</v>
      </c>
      <c r="B283" s="209">
        <f>'Форма ОУ ФГОС НОО'!AG28</f>
        <v>0</v>
      </c>
    </row>
    <row r="284" spans="1:2" ht="27.75" customHeight="1">
      <c r="A284" s="219" t="s">
        <v>1372</v>
      </c>
      <c r="B284" s="209">
        <f>'Форма ОУ ФГОС НОО'!AH28</f>
        <v>89</v>
      </c>
    </row>
    <row r="285" spans="1:2" ht="16.5" customHeight="1">
      <c r="A285" s="219" t="s">
        <v>1367</v>
      </c>
      <c r="B285" s="209">
        <f>'Форма ОУ ФГОС НОО'!AI28</f>
        <v>0</v>
      </c>
    </row>
    <row r="286" spans="1:2" s="222" customFormat="1" ht="27.75" customHeight="1">
      <c r="A286" s="219" t="s">
        <v>1373</v>
      </c>
      <c r="B286" s="209">
        <f>'Форма ОУ ФГОС ООО, кадры 5-11'!W65</f>
        <v>146</v>
      </c>
    </row>
    <row r="287" spans="1:2" s="222" customFormat="1" ht="17.25" customHeight="1">
      <c r="A287" s="219" t="s">
        <v>1367</v>
      </c>
      <c r="B287" s="209">
        <f>'Форма ОУ ФГОС ООО, кадры 5-11'!X65</f>
        <v>0</v>
      </c>
    </row>
    <row r="288" spans="1:2" s="222" customFormat="1" ht="27.75" customHeight="1">
      <c r="A288" s="219" t="s">
        <v>1374</v>
      </c>
      <c r="B288" s="209">
        <f>'Форма ОУ ФГОС ООО, кадры 5-11'!Y65</f>
        <v>48</v>
      </c>
    </row>
    <row r="289" spans="1:2" s="222" customFormat="1" ht="17.25" customHeight="1">
      <c r="A289" s="219" t="s">
        <v>1367</v>
      </c>
      <c r="B289" s="209">
        <f>'Форма ОУ ФГОС ООО, кадры 5-11'!Z65</f>
        <v>0</v>
      </c>
    </row>
    <row r="290" spans="1:2" s="222" customFormat="1" ht="27.75" customHeight="1">
      <c r="A290" s="219" t="s">
        <v>1375</v>
      </c>
      <c r="B290" s="209">
        <f>'Форма ОУ ФГОС ООО, кадры 5-11'!AA65</f>
        <v>166</v>
      </c>
    </row>
    <row r="291" spans="1:2" s="222" customFormat="1" ht="17.25" customHeight="1">
      <c r="A291" s="219" t="s">
        <v>1367</v>
      </c>
      <c r="B291" s="209">
        <f>'Форма ОУ ФГОС ООО, кадры 5-11'!AB65</f>
        <v>0</v>
      </c>
    </row>
    <row r="292" spans="1:2" s="222" customFormat="1" ht="27.75" customHeight="1">
      <c r="A292" s="219" t="s">
        <v>1376</v>
      </c>
      <c r="B292" s="209">
        <f>'Форма ОУ ФГОС ООО, кадры 5-11'!AC65</f>
        <v>55</v>
      </c>
    </row>
    <row r="293" spans="1:2" s="222" customFormat="1" ht="17.25" customHeight="1">
      <c r="A293" s="219" t="s">
        <v>1367</v>
      </c>
      <c r="B293" s="209">
        <f>'Форма ОУ ФГОС ООО, кадры 5-11'!AD65</f>
        <v>0</v>
      </c>
    </row>
    <row r="294" spans="1:2" s="222" customFormat="1" ht="27.75" customHeight="1">
      <c r="A294" s="219" t="s">
        <v>1377</v>
      </c>
      <c r="B294" s="209">
        <f>'Форма ОУ ФГОС ООО, кадры 5-11'!AE65</f>
        <v>0</v>
      </c>
    </row>
    <row r="295" spans="1:2" s="222" customFormat="1" ht="15.75" customHeight="1">
      <c r="A295" s="219" t="s">
        <v>1367</v>
      </c>
      <c r="B295" s="209">
        <f>'Форма ОУ ФГОС ООО, кадры 5-11'!AF65</f>
        <v>9</v>
      </c>
    </row>
    <row r="296" spans="1:2" s="222" customFormat="1" ht="27.75" customHeight="1">
      <c r="A296" s="219" t="s">
        <v>1378</v>
      </c>
      <c r="B296" s="209">
        <f>'Форма ОУ ФГОС ООО, кадры 5-11'!AG65</f>
        <v>48</v>
      </c>
    </row>
    <row r="297" spans="1:2" s="222" customFormat="1" ht="16.5" customHeight="1">
      <c r="A297" s="219" t="s">
        <v>1367</v>
      </c>
      <c r="B297" s="209">
        <f>'Форма ОУ ФГОС ООО, кадры 5-11'!AH65</f>
        <v>606</v>
      </c>
    </row>
    <row r="298" spans="1:2" ht="14.25" customHeight="1">
      <c r="A298" s="208" t="s">
        <v>1379</v>
      </c>
      <c r="B298" s="209">
        <f>SUM('Форма ОУ  ФГОС СОО'!AJ24:AJ43)</f>
        <v>15</v>
      </c>
    </row>
    <row r="299" spans="1:2" ht="14.25" customHeight="1">
      <c r="A299" s="208" t="s">
        <v>1380</v>
      </c>
      <c r="B299" s="209">
        <f>SUM('Форма ОУ  ФГОС СОО'!AK24:AK43)</f>
        <v>2</v>
      </c>
    </row>
    <row r="300" spans="1:2" ht="14.25" customHeight="1">
      <c r="A300" s="208" t="s">
        <v>1381</v>
      </c>
      <c r="B300" s="209">
        <f>SUM('Форма ОУ  ФГОС СОО'!AL24:AL43)</f>
        <v>20</v>
      </c>
    </row>
    <row r="301" spans="1:2" ht="14.25" customHeight="1">
      <c r="A301" s="210" t="str">
        <f>'Форма ОУ Общие сведения '!A66:C66</f>
        <v>Сведения о педагогических работниках</v>
      </c>
      <c r="B301" s="209"/>
    </row>
    <row r="302" spans="1:2" ht="14.25" customHeight="1">
      <c r="A302" s="208" t="str">
        <f>'Форма ОУ Общие сведения '!A67:C67</f>
        <v xml:space="preserve">Количество педагогических  работников, из них: </v>
      </c>
      <c r="B302" s="209">
        <f>'Форма ОУ Общие сведения '!E67</f>
        <v>57</v>
      </c>
    </row>
    <row r="303" spans="1:2" ht="14.25" customHeight="1">
      <c r="A303" s="208" t="s">
        <v>1382</v>
      </c>
      <c r="B303" s="209">
        <f>'Форма ОУ Общие сведения '!E68/'Форма ОУ Общие сведения '!$E$67*100</f>
        <v>1.7543859649122806</v>
      </c>
    </row>
    <row r="304" spans="1:2" ht="14.25" customHeight="1">
      <c r="A304" s="208" t="s">
        <v>1383</v>
      </c>
      <c r="B304" s="209">
        <f>'Форма ОУ Общие сведения '!E69</f>
        <v>54</v>
      </c>
    </row>
    <row r="305" spans="1:2" ht="14.25" customHeight="1">
      <c r="A305" s="208" t="s">
        <v>1384</v>
      </c>
      <c r="B305" s="223">
        <f>'Форма ОУ Общие сведения '!E70/'Форма ОУ Общие сведения '!$E$69*100</f>
        <v>0</v>
      </c>
    </row>
    <row r="306" spans="1:2" ht="27" customHeight="1">
      <c r="A306" s="208" t="s">
        <v>848</v>
      </c>
      <c r="B306" s="223">
        <f>'Форма ОУ Общие сведения '!E71/'Форма ОУ Общие сведения '!$E$69*100</f>
        <v>72.222222222222214</v>
      </c>
    </row>
    <row r="307" spans="1:2" ht="16.5" customHeight="1">
      <c r="A307" s="208" t="s">
        <v>849</v>
      </c>
      <c r="B307" s="223">
        <f>'Форма ОУ Общие сведения '!E72/'Форма ОУ Общие сведения '!$E$69*100</f>
        <v>7.4074074074074066</v>
      </c>
    </row>
    <row r="308" spans="1:2" ht="16.5" customHeight="1">
      <c r="A308" s="208" t="s">
        <v>850</v>
      </c>
      <c r="B308" s="223">
        <f>'Форма ОУ Общие сведения '!E73/'Форма ОУ Общие сведения '!$E$69*100</f>
        <v>0</v>
      </c>
    </row>
    <row r="309" spans="1:2" ht="25.5" customHeight="1">
      <c r="A309" s="208" t="s">
        <v>851</v>
      </c>
      <c r="B309" s="223">
        <f>'Форма ОУ Общие сведения '!E74/'Форма ОУ Общие сведения '!$E$69*100</f>
        <v>9.2592592592592595</v>
      </c>
    </row>
    <row r="310" spans="1:2" ht="25.5" customHeight="1">
      <c r="A310" s="208" t="s">
        <v>1385</v>
      </c>
      <c r="B310" s="223">
        <f>'Форма ОУ Общие сведения '!E75/'Форма ОУ Общие сведения '!$E$69*100</f>
        <v>5.5555555555555554</v>
      </c>
    </row>
    <row r="311" spans="1:2" ht="17.25" customHeight="1">
      <c r="A311" s="208" t="s">
        <v>853</v>
      </c>
      <c r="B311" s="223">
        <f>'Форма ОУ Общие сведения '!E76/'Форма ОУ Общие сведения '!$E$69*100</f>
        <v>5.5555555555555554</v>
      </c>
    </row>
    <row r="312" spans="1:2" ht="27.75" customHeight="1">
      <c r="A312" s="208" t="s">
        <v>854</v>
      </c>
      <c r="B312" s="223">
        <f>'Форма ОУ Общие сведения '!E77/'Форма ОУ Общие сведения '!$E$69*100</f>
        <v>0</v>
      </c>
    </row>
    <row r="313" spans="1:2" ht="15.75" customHeight="1">
      <c r="A313" s="208" t="s">
        <v>855</v>
      </c>
      <c r="B313" s="223">
        <f>'Форма ОУ Общие сведения '!E78/'Форма ОУ Общие сведения '!$E$69*100</f>
        <v>0</v>
      </c>
    </row>
    <row r="314" spans="1:2" ht="15.75" customHeight="1">
      <c r="A314" s="208" t="s">
        <v>1386</v>
      </c>
      <c r="B314" s="223">
        <f>'Форма ОУ Общие сведения '!E79/'Форма ОУ Общие сведения '!$E$69*100</f>
        <v>9.2592592592592595</v>
      </c>
    </row>
    <row r="315" spans="1:2" ht="15.75" customHeight="1">
      <c r="A315" s="208" t="s">
        <v>857</v>
      </c>
      <c r="B315" s="223">
        <f>'Форма ОУ Общие сведения '!E80/'Форма ОУ Общие сведения '!$E$69*100</f>
        <v>3.7037037037037033</v>
      </c>
    </row>
    <row r="316" spans="1:2" ht="15.75" customHeight="1">
      <c r="A316" s="208" t="s">
        <v>858</v>
      </c>
      <c r="B316" s="223">
        <f>'Форма ОУ Общие сведения '!E81/'Форма ОУ Общие сведения '!$E$69*100</f>
        <v>7.4074074074074066</v>
      </c>
    </row>
    <row r="317" spans="1:2" ht="15.75" customHeight="1">
      <c r="A317" s="208" t="s">
        <v>859</v>
      </c>
      <c r="B317" s="223">
        <f>'Форма ОУ Общие сведения '!E82/'Форма ОУ Общие сведения '!$E$69*100</f>
        <v>16.666666666666664</v>
      </c>
    </row>
    <row r="318" spans="1:2" ht="15.75" customHeight="1">
      <c r="A318" s="208" t="s">
        <v>860</v>
      </c>
      <c r="B318" s="223">
        <f>'Форма ОУ Общие сведения '!E83/'Форма ОУ Общие сведения '!$E$69*100</f>
        <v>5.5555555555555554</v>
      </c>
    </row>
    <row r="319" spans="1:2" ht="15.75" customHeight="1">
      <c r="A319" s="208" t="s">
        <v>861</v>
      </c>
      <c r="B319" s="223">
        <f>'Форма ОУ Общие сведения '!E84/'Форма ОУ Общие сведения '!$E$69*100</f>
        <v>11.111111111111111</v>
      </c>
    </row>
    <row r="320" spans="1:2" ht="15.75" customHeight="1">
      <c r="A320" s="208" t="s">
        <v>862</v>
      </c>
      <c r="B320" s="223">
        <f>'Форма ОУ Общие сведения '!E85/'Форма ОУ Общие сведения '!$E$69*100</f>
        <v>12.962962962962962</v>
      </c>
    </row>
    <row r="321" spans="1:2" ht="15.75" customHeight="1">
      <c r="A321" s="208" t="s">
        <v>863</v>
      </c>
      <c r="B321" s="223">
        <f>'Форма ОУ Общие сведения '!E86/'Форма ОУ Общие сведения '!$E$69*100</f>
        <v>11.111111111111111</v>
      </c>
    </row>
    <row r="322" spans="1:2" ht="15.75" customHeight="1">
      <c r="A322" s="208" t="s">
        <v>864</v>
      </c>
      <c r="B322" s="223">
        <f>'Форма ОУ Общие сведения '!E87/'Форма ОУ Общие сведения '!$E$69*100</f>
        <v>22.222222222222221</v>
      </c>
    </row>
    <row r="323" spans="1:2" ht="15.75" customHeight="1">
      <c r="A323" s="208" t="s">
        <v>1387</v>
      </c>
      <c r="B323" s="223">
        <f>'Форма ОУ Общие сведения '!E88/'Форма ОУ Общие сведения '!$E$69*100</f>
        <v>0</v>
      </c>
    </row>
    <row r="324" spans="1:2" ht="15.75" customHeight="1">
      <c r="A324" s="208" t="s">
        <v>861</v>
      </c>
      <c r="B324" s="223">
        <f>'Форма ОУ Общие сведения '!E89/'Форма ОУ Общие сведения '!$E$69*100</f>
        <v>7.4074074074074066</v>
      </c>
    </row>
    <row r="325" spans="1:2" ht="15.75" customHeight="1">
      <c r="A325" s="208" t="s">
        <v>866</v>
      </c>
      <c r="B325" s="223">
        <f>'Форма ОУ Общие сведения '!E90/'Форма ОУ Общие сведения '!$E$69*100</f>
        <v>12.962962962962962</v>
      </c>
    </row>
    <row r="326" spans="1:2" ht="15.75" customHeight="1">
      <c r="A326" s="208" t="s">
        <v>867</v>
      </c>
      <c r="B326" s="223">
        <f>'Форма ОУ Общие сведения '!E91/'Форма ОУ Общие сведения '!$E$69*100</f>
        <v>25.925925925925924</v>
      </c>
    </row>
    <row r="327" spans="1:2" ht="15.75" customHeight="1">
      <c r="A327" s="208" t="s">
        <v>868</v>
      </c>
      <c r="B327" s="223">
        <f>'Форма ОУ Общие сведения '!E92/'Форма ОУ Общие сведения '!$E$69*100</f>
        <v>25.925925925925924</v>
      </c>
    </row>
    <row r="328" spans="1:2" ht="15.75" customHeight="1">
      <c r="A328" s="208" t="s">
        <v>869</v>
      </c>
      <c r="B328" s="223">
        <f>'Форма ОУ Общие сведения '!E93/'Форма ОУ Общие сведения '!$E$69*100</f>
        <v>16.666666666666664</v>
      </c>
    </row>
    <row r="329" spans="1:2" ht="15.75" customHeight="1">
      <c r="A329" s="208" t="s">
        <v>870</v>
      </c>
      <c r="B329" s="223">
        <f>'Форма ОУ Общие сведения '!E94/'Форма ОУ Общие сведения '!$E$69*100</f>
        <v>11.111111111111111</v>
      </c>
    </row>
    <row r="330" spans="1:2" ht="15.75" customHeight="1">
      <c r="A330" s="208" t="s">
        <v>1388</v>
      </c>
      <c r="B330" s="223">
        <f>'Форма ОУ Общие сведения '!E95/'Форма ОУ Общие сведения '!$E$69*100</f>
        <v>38.888888888888893</v>
      </c>
    </row>
    <row r="331" spans="1:2" ht="15.75" customHeight="1">
      <c r="A331" s="208" t="s">
        <v>1389</v>
      </c>
      <c r="B331" s="223">
        <f>'Форма ОУ Общие сведения '!E96/'Форма ОУ Общие сведения '!$E$69*100</f>
        <v>31.481481481481481</v>
      </c>
    </row>
    <row r="332" spans="1:2" ht="15.75" customHeight="1">
      <c r="A332" s="208" t="s">
        <v>1390</v>
      </c>
      <c r="B332" s="223">
        <f>'Форма ОУ Общие сведения '!E97/'Форма ОУ Общие сведения '!$E$69*100</f>
        <v>0</v>
      </c>
    </row>
    <row r="333" spans="1:2" ht="15.75" customHeight="1">
      <c r="A333" s="208" t="s">
        <v>874</v>
      </c>
      <c r="B333" s="223">
        <f>'Форма ОУ Общие сведения '!E98/'Форма ОУ Общие сведения '!$E$69*100</f>
        <v>1.8518518518518516</v>
      </c>
    </row>
    <row r="334" spans="1:2" ht="15.75" customHeight="1">
      <c r="A334" s="208" t="s">
        <v>875</v>
      </c>
      <c r="B334" s="223">
        <f>'Форма ОУ Общие сведения '!E99/'Форма ОУ Общие сведения '!$E$69*100</f>
        <v>3.7037037037037033</v>
      </c>
    </row>
    <row r="335" spans="1:2" ht="15.75" customHeight="1">
      <c r="A335" s="208" t="s">
        <v>876</v>
      </c>
      <c r="B335" s="223">
        <f>'Форма ОУ Общие сведения '!E100/'Форма ОУ Общие сведения '!$E$69*100</f>
        <v>11.111111111111111</v>
      </c>
    </row>
    <row r="336" spans="1:2" ht="15.75" customHeight="1">
      <c r="A336" s="208" t="s">
        <v>877</v>
      </c>
      <c r="B336" s="223">
        <f>'Форма ОУ Общие сведения '!E101/'Форма ОУ Общие сведения '!$E$69*100</f>
        <v>24.074074074074073</v>
      </c>
    </row>
    <row r="337" spans="1:2" ht="15.75" customHeight="1">
      <c r="A337" s="208" t="s">
        <v>878</v>
      </c>
      <c r="B337" s="223">
        <f>'Форма ОУ Общие сведения '!E102/'Форма ОУ Общие сведения '!$E$69*100</f>
        <v>12.962962962962962</v>
      </c>
    </row>
    <row r="338" spans="1:2" ht="15.75" customHeight="1">
      <c r="A338" s="208" t="s">
        <v>879</v>
      </c>
      <c r="B338" s="223">
        <f>'Форма ОУ Общие сведения '!E103/'Форма ОУ Общие сведения '!$E$69*100</f>
        <v>25.925925925925924</v>
      </c>
    </row>
    <row r="339" spans="1:2" ht="15.75" customHeight="1">
      <c r="A339" s="208" t="s">
        <v>880</v>
      </c>
      <c r="B339" s="223">
        <f>'Форма ОУ Общие сведения '!E104/'Форма ОУ Общие сведения '!$E$69*100</f>
        <v>20.37037037037037</v>
      </c>
    </row>
    <row r="340" spans="1:2" ht="15.75" customHeight="1">
      <c r="A340" s="208" t="s">
        <v>881</v>
      </c>
      <c r="B340" s="223">
        <f>'Форма ОУ Общие сведения '!E105/'Форма ОУ Общие сведения '!$E$69*100</f>
        <v>0</v>
      </c>
    </row>
    <row r="341" spans="1:2" ht="15.75" customHeight="1">
      <c r="A341" s="208" t="s">
        <v>1391</v>
      </c>
      <c r="B341" s="209">
        <f>'Форма ОУ Общие сведения '!E106</f>
        <v>3</v>
      </c>
    </row>
    <row r="342" spans="1:2" ht="15.75" customHeight="1">
      <c r="A342" s="208" t="s">
        <v>1392</v>
      </c>
      <c r="B342" s="223">
        <f>'Форма ОУ Общие сведения '!E107/'Форма ОУ Общие сведения '!E$106*100</f>
        <v>33.333333333333329</v>
      </c>
    </row>
    <row r="343" spans="1:2" ht="15.75" customHeight="1">
      <c r="A343" s="208" t="s">
        <v>848</v>
      </c>
      <c r="B343" s="223">
        <f>'Форма ОУ Общие сведения '!E108/'Форма ОУ Общие сведения '!E$106*100</f>
        <v>1333.3333333333335</v>
      </c>
    </row>
    <row r="344" spans="1:2" ht="15.75" customHeight="1">
      <c r="A344" s="208" t="s">
        <v>849</v>
      </c>
      <c r="B344" s="223">
        <f>'Форма ОУ Общие сведения '!E109/'Форма ОУ Общие сведения '!E$106*100</f>
        <v>133.33333333333331</v>
      </c>
    </row>
    <row r="345" spans="1:2" ht="15.75" customHeight="1">
      <c r="A345" s="208" t="s">
        <v>850</v>
      </c>
      <c r="B345" s="223">
        <f>'Форма ОУ Общие сведения '!E110/'Форма ОУ Общие сведения '!E$106*100</f>
        <v>0</v>
      </c>
    </row>
    <row r="346" spans="1:2" ht="15.75" customHeight="1">
      <c r="A346" s="208" t="s">
        <v>851</v>
      </c>
      <c r="B346" s="223">
        <f>'Форма ОУ Общие сведения '!E111/'Форма ОУ Общие сведения '!E$106*100</f>
        <v>33.333333333333329</v>
      </c>
    </row>
    <row r="347" spans="1:2" ht="15.75" customHeight="1">
      <c r="A347" s="208" t="s">
        <v>852</v>
      </c>
      <c r="B347" s="223">
        <f>'Форма ОУ Общие сведения '!E112/'Форма ОУ Общие сведения '!E$106*100</f>
        <v>166.66666666666669</v>
      </c>
    </row>
    <row r="348" spans="1:2" ht="15.75" customHeight="1">
      <c r="A348" s="208" t="s">
        <v>853</v>
      </c>
      <c r="B348" s="223">
        <f>'Форма ОУ Общие сведения '!E113/'Форма ОУ Общие сведения '!E$106*100</f>
        <v>100</v>
      </c>
    </row>
    <row r="349" spans="1:2" ht="15.75" customHeight="1">
      <c r="A349" s="208" t="s">
        <v>854</v>
      </c>
      <c r="B349" s="223">
        <f>'Форма ОУ Общие сведения '!E114/'Форма ОУ Общие сведения '!E$106*100</f>
        <v>0</v>
      </c>
    </row>
    <row r="350" spans="1:2" ht="15.75" customHeight="1">
      <c r="A350" s="208" t="s">
        <v>855</v>
      </c>
      <c r="B350" s="223">
        <f>'Форма ОУ Общие сведения '!E115/'Форма ОУ Общие сведения '!E$106*100</f>
        <v>0</v>
      </c>
    </row>
    <row r="351" spans="1:2" ht="15.75" customHeight="1">
      <c r="A351" s="208" t="s">
        <v>1393</v>
      </c>
      <c r="B351" s="223">
        <f>'Форма ОУ Общие сведения '!E116/'Форма ОУ Общие сведения '!E$106*100</f>
        <v>0</v>
      </c>
    </row>
    <row r="352" spans="1:2" ht="14.25" customHeight="1">
      <c r="A352" s="208" t="s">
        <v>857</v>
      </c>
      <c r="B352" s="223">
        <f>'Форма ОУ Общие сведения '!E117/'Форма ОУ Общие сведения '!E$106*100</f>
        <v>0</v>
      </c>
    </row>
    <row r="353" spans="1:2" ht="14.25" customHeight="1">
      <c r="A353" s="208" t="s">
        <v>858</v>
      </c>
      <c r="B353" s="223">
        <f>'Форма ОУ Общие сведения '!E118/'Форма ОУ Общие сведения '!E$106*100</f>
        <v>0</v>
      </c>
    </row>
    <row r="354" spans="1:2" ht="14.25" customHeight="1">
      <c r="A354" s="208" t="s">
        <v>859</v>
      </c>
      <c r="B354" s="223">
        <f>'Форма ОУ Общие сведения '!E119/'Форма ОУ Общие сведения '!E$106*100</f>
        <v>33.333333333333329</v>
      </c>
    </row>
    <row r="355" spans="1:2" ht="14.25" customHeight="1">
      <c r="A355" s="208" t="s">
        <v>860</v>
      </c>
      <c r="B355" s="223">
        <f>'Форма ОУ Общие сведения '!E120/'Форма ОУ Общие сведения '!E$106*100</f>
        <v>66.666666666666657</v>
      </c>
    </row>
    <row r="356" spans="1:2" ht="14.25" customHeight="1">
      <c r="A356" s="208" t="s">
        <v>861</v>
      </c>
      <c r="B356" s="223">
        <f>'Форма ОУ Общие сведения '!E121/'Форма ОУ Общие сведения '!E$106*100</f>
        <v>0</v>
      </c>
    </row>
    <row r="357" spans="1:2" ht="14.25" customHeight="1">
      <c r="A357" s="208" t="s">
        <v>862</v>
      </c>
      <c r="B357" s="223">
        <f>'Форма ОУ Общие сведения '!E122/'Форма ОУ Общие сведения '!E$106*100</f>
        <v>0</v>
      </c>
    </row>
    <row r="358" spans="1:2" ht="14.25" customHeight="1">
      <c r="A358" s="208" t="s">
        <v>863</v>
      </c>
      <c r="B358" s="223">
        <f>'Форма ОУ Общие сведения '!E123/'Форма ОУ Общие сведения '!E$106*100</f>
        <v>0</v>
      </c>
    </row>
    <row r="359" spans="1:2" ht="14.25" customHeight="1">
      <c r="A359" s="208" t="s">
        <v>864</v>
      </c>
      <c r="B359" s="223">
        <f>'Форма ОУ Общие сведения '!E124/'Форма ОУ Общие сведения '!E$106*100</f>
        <v>0</v>
      </c>
    </row>
    <row r="360" spans="1:2" ht="14.25" customHeight="1">
      <c r="A360" s="208" t="s">
        <v>1394</v>
      </c>
      <c r="B360" s="223">
        <f>'Форма ОУ Общие сведения '!E125/'Форма ОУ Общие сведения '!E$106*100</f>
        <v>0</v>
      </c>
    </row>
    <row r="361" spans="1:2" ht="14.25" customHeight="1">
      <c r="A361" s="208" t="s">
        <v>861</v>
      </c>
      <c r="B361" s="223">
        <f>'Форма ОУ Общие сведения '!E126/'Форма ОУ Общие сведения '!E$106*100</f>
        <v>0</v>
      </c>
    </row>
    <row r="362" spans="1:2" ht="14.25" customHeight="1">
      <c r="A362" s="208" t="s">
        <v>866</v>
      </c>
      <c r="B362" s="223">
        <f>'Форма ОУ Общие сведения '!E127/'Форма ОУ Общие сведения '!E$106*100</f>
        <v>33.333333333333329</v>
      </c>
    </row>
    <row r="363" spans="1:2" ht="14.25" customHeight="1">
      <c r="A363" s="208" t="s">
        <v>867</v>
      </c>
      <c r="B363" s="223">
        <f>'Форма ОУ Общие сведения '!E128/'Форма ОУ Общие сведения '!E$106*100</f>
        <v>33.333333333333329</v>
      </c>
    </row>
    <row r="364" spans="1:2" ht="14.25" customHeight="1">
      <c r="A364" s="208" t="s">
        <v>868</v>
      </c>
      <c r="B364" s="223">
        <f>'Форма ОУ Общие сведения '!E129/'Форма ОУ Общие сведения '!E$106*100</f>
        <v>0</v>
      </c>
    </row>
    <row r="365" spans="1:2" ht="14.25" customHeight="1">
      <c r="A365" s="208" t="s">
        <v>869</v>
      </c>
      <c r="B365" s="223">
        <f>'Форма ОУ Общие сведения '!E130/'Форма ОУ Общие сведения '!E$106*100</f>
        <v>33.333333333333329</v>
      </c>
    </row>
    <row r="366" spans="1:2" ht="14.25" customHeight="1">
      <c r="A366" s="208" t="s">
        <v>870</v>
      </c>
      <c r="B366" s="223">
        <f>'Форма ОУ Общие сведения '!E131/'Форма ОУ Общие сведения '!E$106*100</f>
        <v>0</v>
      </c>
    </row>
    <row r="367" spans="1:2" ht="14.25" customHeight="1">
      <c r="A367" s="208" t="s">
        <v>1395</v>
      </c>
      <c r="B367" s="223">
        <f>'Форма ОУ Общие сведения '!E132/'Форма ОУ Общие сведения '!E$106*100</f>
        <v>0</v>
      </c>
    </row>
    <row r="368" spans="1:2" ht="14.25" customHeight="1">
      <c r="A368" s="208" t="s">
        <v>1396</v>
      </c>
      <c r="B368" s="223">
        <f>'Форма ОУ Общие сведения '!E133/'Форма ОУ Общие сведения '!E$106*100</f>
        <v>0</v>
      </c>
    </row>
    <row r="369" spans="1:2" ht="14.25" customHeight="1">
      <c r="A369" s="208" t="s">
        <v>1397</v>
      </c>
      <c r="B369" s="223">
        <f>'Форма ОУ Общие сведения '!E134/'Форма ОУ Общие сведения '!E$106*100</f>
        <v>0</v>
      </c>
    </row>
    <row r="370" spans="1:2" ht="14.25" customHeight="1">
      <c r="A370" s="208" t="s">
        <v>874</v>
      </c>
      <c r="B370" s="223">
        <f>'Форма ОУ Общие сведения '!E135/'Форма ОУ Общие сведения '!E$106*100</f>
        <v>0</v>
      </c>
    </row>
    <row r="371" spans="1:2" ht="14.25" customHeight="1">
      <c r="A371" s="208" t="s">
        <v>875</v>
      </c>
      <c r="B371" s="223">
        <f>'Форма ОУ Общие сведения '!E136/'Форма ОУ Общие сведения '!E$106*100</f>
        <v>33.333333333333329</v>
      </c>
    </row>
    <row r="372" spans="1:2" ht="14.25" customHeight="1">
      <c r="A372" s="208" t="s">
        <v>876</v>
      </c>
      <c r="B372" s="223">
        <f>'Форма ОУ Общие сведения '!E137/'Форма ОУ Общие сведения '!E$106*100</f>
        <v>33.333333333333329</v>
      </c>
    </row>
    <row r="373" spans="1:2" ht="14.25" customHeight="1">
      <c r="A373" s="208" t="s">
        <v>877</v>
      </c>
      <c r="B373" s="223">
        <f>'Форма ОУ Общие сведения '!E138/'Форма ОУ Общие сведения '!E$106*100</f>
        <v>33.333333333333329</v>
      </c>
    </row>
    <row r="374" spans="1:2" ht="14.25" customHeight="1">
      <c r="A374" s="208" t="s">
        <v>878</v>
      </c>
      <c r="B374" s="223">
        <f>'Форма ОУ Общие сведения '!E139/'Форма ОУ Общие сведения '!E$106*100</f>
        <v>0</v>
      </c>
    </row>
    <row r="375" spans="1:2" ht="14.25" customHeight="1">
      <c r="A375" s="208" t="s">
        <v>879</v>
      </c>
      <c r="B375" s="223">
        <f>'Форма ОУ Общие сведения '!E140/'Форма ОУ Общие сведения '!E$106*100</f>
        <v>0</v>
      </c>
    </row>
    <row r="376" spans="1:2" ht="14.25" customHeight="1">
      <c r="A376" s="208" t="s">
        <v>880</v>
      </c>
      <c r="B376" s="223">
        <f>'Форма ОУ Общие сведения '!E141/'Форма ОУ Общие сведения '!E$106*100</f>
        <v>0</v>
      </c>
    </row>
    <row r="377" spans="1:2" ht="14.25" customHeight="1">
      <c r="A377" s="208" t="s">
        <v>881</v>
      </c>
      <c r="B377" s="223">
        <f>'Форма ОУ Общие сведения '!E142/'Форма ОУ Общие сведения '!E$106*100</f>
        <v>0</v>
      </c>
    </row>
    <row r="378" spans="1:2" ht="14.25" customHeight="1">
      <c r="A378" s="208" t="s">
        <v>1398</v>
      </c>
      <c r="B378" s="209">
        <f>'Форма ОУ Общие сведения '!E143/'Форма ОУ Общие сведения '!$E$67*100</f>
        <v>61.403508771929829</v>
      </c>
    </row>
    <row r="379" spans="1:2" ht="14.25" customHeight="1">
      <c r="A379" s="208" t="s">
        <v>1399</v>
      </c>
      <c r="B379" s="223">
        <f>'Форма ОУ Общие сведения '!E144/'Форма ОУ Общие сведения '!E$143*100</f>
        <v>0</v>
      </c>
    </row>
    <row r="380" spans="1:2" ht="14.25" customHeight="1">
      <c r="A380" s="208" t="s">
        <v>894</v>
      </c>
      <c r="B380" s="223">
        <f>'Форма ОУ Общие сведения '!E145/'Форма ОУ Общие сведения '!E$143*100</f>
        <v>0</v>
      </c>
    </row>
    <row r="381" spans="1:2" ht="14.25" customHeight="1">
      <c r="A381" s="208" t="s">
        <v>895</v>
      </c>
      <c r="B381" s="223">
        <f>'Форма ОУ Общие сведения '!E146/'Форма ОУ Общие сведения '!E$143*100</f>
        <v>0</v>
      </c>
    </row>
    <row r="382" spans="1:2" ht="14.25" customHeight="1">
      <c r="A382" s="208" t="s">
        <v>1007</v>
      </c>
      <c r="B382" s="223">
        <f>'Форма ОУ Общие сведения '!E147/'Форма ОУ Общие сведения '!E$143*100</f>
        <v>0</v>
      </c>
    </row>
    <row r="383" spans="1:2" ht="14.25" customHeight="1">
      <c r="A383" s="208" t="s">
        <v>897</v>
      </c>
      <c r="B383" s="223">
        <f>'Форма ОУ Общие сведения '!E148/'Форма ОУ Общие сведения '!E$143*100</f>
        <v>0</v>
      </c>
    </row>
    <row r="384" spans="1:2" ht="14.25" customHeight="1">
      <c r="A384" s="208" t="s">
        <v>898</v>
      </c>
      <c r="B384" s="223">
        <f>'Форма ОУ Общие сведения '!E149/'Форма ОУ Общие сведения '!E$143*100</f>
        <v>0</v>
      </c>
    </row>
    <row r="385" spans="1:2" ht="14.25" customHeight="1">
      <c r="A385" s="208" t="s">
        <v>899</v>
      </c>
      <c r="B385" s="223">
        <f>'Форма ОУ Общие сведения '!E150/'Форма ОУ Общие сведения '!E$143*100</f>
        <v>0</v>
      </c>
    </row>
    <row r="386" spans="1:2" ht="14.25" customHeight="1">
      <c r="A386" s="208" t="s">
        <v>900</v>
      </c>
      <c r="B386" s="223">
        <f>'Форма ОУ Общие сведения '!E151/'Форма ОУ Общие сведения '!E$143*100</f>
        <v>0</v>
      </c>
    </row>
    <row r="387" spans="1:2" ht="14.25" customHeight="1">
      <c r="A387" s="208" t="s">
        <v>901</v>
      </c>
      <c r="B387" s="209">
        <f>'Форма ОУ Общие сведения '!E152/'Форма ОУ Общие сведения '!E$143*100</f>
        <v>0</v>
      </c>
    </row>
    <row r="388" spans="1:2" ht="14.25" customHeight="1">
      <c r="A388" s="208" t="s">
        <v>1400</v>
      </c>
      <c r="B388" s="223">
        <f>'Форма ОУ Общие сведения '!E153/'Форма ОУ Общие сведения '!E$143*100</f>
        <v>100</v>
      </c>
    </row>
    <row r="389" spans="1:2" ht="14.25" customHeight="1">
      <c r="A389" s="208" t="s">
        <v>903</v>
      </c>
      <c r="B389" s="223">
        <f>'Форма ОУ Общие сведения '!E154/'Форма ОУ Общие сведения '!E$143*100</f>
        <v>11.428571428571429</v>
      </c>
    </row>
    <row r="390" spans="1:2" ht="14.25" customHeight="1">
      <c r="A390" s="208">
        <v>2020</v>
      </c>
      <c r="B390" s="223">
        <f>'Форма ОУ Общие сведения '!E155/'Форма ОУ Общие сведения '!E$143*100</f>
        <v>34.285714285714285</v>
      </c>
    </row>
    <row r="391" spans="1:2" ht="14.25" customHeight="1">
      <c r="A391" s="208">
        <v>2021</v>
      </c>
      <c r="B391" s="223">
        <f>'Форма ОУ Общие сведения '!E156/'Форма ОУ Общие сведения '!E$143*100</f>
        <v>31.428571428571427</v>
      </c>
    </row>
    <row r="392" spans="1:2" ht="14.25" customHeight="1">
      <c r="A392" s="208">
        <v>2022</v>
      </c>
      <c r="B392" s="223">
        <f>'Форма ОУ Общие сведения '!E157/'Форма ОУ Общие сведения '!E$143*100</f>
        <v>22.857142857142858</v>
      </c>
    </row>
    <row r="393" spans="1:2" ht="14.25" customHeight="1">
      <c r="A393" s="208" t="s">
        <v>1401</v>
      </c>
      <c r="B393" s="223">
        <f>'Форма ОУ Общие сведения '!D158/'Форма ОУ Общие сведения '!E$143*100</f>
        <v>0</v>
      </c>
    </row>
    <row r="394" spans="1:2" ht="14.25" customHeight="1">
      <c r="A394" s="208" t="s">
        <v>1007</v>
      </c>
      <c r="B394" s="223">
        <f>'Форма ОУ Общие сведения '!E159/'Форма ОУ Общие сведения '!E$143*100</f>
        <v>100</v>
      </c>
    </row>
    <row r="395" spans="1:2" ht="14.25" customHeight="1">
      <c r="A395" s="208" t="s">
        <v>897</v>
      </c>
      <c r="B395" s="223">
        <f>'Форма ОУ Общие сведения '!E160/'Форма ОУ Общие сведения '!E$143*100</f>
        <v>0</v>
      </c>
    </row>
    <row r="396" spans="1:2" ht="14.25" customHeight="1">
      <c r="A396" s="208" t="s">
        <v>898</v>
      </c>
      <c r="B396" s="223">
        <f>'Форма ОУ Общие сведения '!E161/'Форма ОУ Общие сведения '!E$143*100</f>
        <v>0</v>
      </c>
    </row>
    <row r="397" spans="1:2" ht="14.25" customHeight="1">
      <c r="A397" s="208" t="s">
        <v>899</v>
      </c>
      <c r="B397" s="223">
        <f>'Форма ОУ Общие сведения '!E162/'Форма ОУ Общие сведения '!E$143*100</f>
        <v>0</v>
      </c>
    </row>
    <row r="398" spans="1:2" ht="14.25" customHeight="1">
      <c r="A398" s="208" t="s">
        <v>900</v>
      </c>
      <c r="B398" s="223">
        <f>'Форма ОУ Общие сведения '!E163/'Форма ОУ Общие сведения '!E$143*100</f>
        <v>0</v>
      </c>
    </row>
    <row r="399" spans="1:2" ht="14.25" customHeight="1">
      <c r="A399" s="208" t="str">
        <f>'Форма ОУ Общие сведения '!A164:C164</f>
        <v xml:space="preserve">другое </v>
      </c>
      <c r="B399" s="209">
        <f>'Форма ОУ Общие сведения '!E164/'Форма ОУ Общие сведения '!E$143*100</f>
        <v>0</v>
      </c>
    </row>
    <row r="400" spans="1:2" ht="14.25" customHeight="1">
      <c r="A400" s="208" t="s">
        <v>1402</v>
      </c>
      <c r="B400" s="209">
        <f>'Форма ОУ ФГОС НОО'!C20</f>
        <v>19</v>
      </c>
    </row>
    <row r="401" spans="1:2" ht="14.25" customHeight="1">
      <c r="A401" s="210" t="s">
        <v>1403</v>
      </c>
      <c r="B401" s="209">
        <f>'Форма ОУ ФГОС НОО'!C21</f>
        <v>2</v>
      </c>
    </row>
    <row r="402" spans="1:2" ht="14.25" customHeight="1">
      <c r="A402" s="208" t="s">
        <v>1404</v>
      </c>
      <c r="B402" s="209">
        <f>COUNTIF('Форма ОУ ФГОС НОО'!$AJ$29:$AJ$88,Лист5!L24)</f>
        <v>1</v>
      </c>
    </row>
    <row r="403" spans="1:2" ht="14.25" customHeight="1">
      <c r="A403" s="208" t="s">
        <v>986</v>
      </c>
      <c r="B403" s="209">
        <f>COUNTIF('Форма ОУ ФГОС НОО'!$AJ$29:$AJ$88,Лист5!L25)</f>
        <v>6</v>
      </c>
    </row>
    <row r="404" spans="1:2" ht="14.25" customHeight="1">
      <c r="A404" s="208" t="s">
        <v>990</v>
      </c>
      <c r="B404" s="209">
        <f>COUNTIF('Форма ОУ ФГОС НОО'!$AJ$29:$AJ$88,Лист5!L26)</f>
        <v>5</v>
      </c>
    </row>
    <row r="405" spans="1:2" ht="14.25" customHeight="1">
      <c r="A405" s="208" t="s">
        <v>993</v>
      </c>
      <c r="B405" s="209">
        <f>COUNTIF('Форма ОУ ФГОС НОО'!$AJ$29:$AJ$88,Лист5!L27)</f>
        <v>3</v>
      </c>
    </row>
    <row r="406" spans="1:2" ht="14.25" customHeight="1">
      <c r="A406" s="208" t="s">
        <v>997</v>
      </c>
      <c r="B406" s="209">
        <f>COUNTIF('Форма ОУ ФГОС НОО'!$AJ$29:$AJ$88,Лист5!L28)</f>
        <v>2</v>
      </c>
    </row>
    <row r="407" spans="1:2" ht="14.25" customHeight="1">
      <c r="A407" s="208" t="s">
        <v>999</v>
      </c>
      <c r="B407" s="209">
        <f>COUNTIF('Форма ОУ ФГОС НОО'!$AJ$29:$AJ$88,Лист5!L29)</f>
        <v>1</v>
      </c>
    </row>
    <row r="408" spans="1:2" ht="14.25" customHeight="1">
      <c r="A408" s="208" t="s">
        <v>880</v>
      </c>
      <c r="B408" s="209">
        <f>COUNTIF('Форма ОУ ФГОС НОО'!$AJ$29:$AJ$88,Лист5!L30)</f>
        <v>3</v>
      </c>
    </row>
    <row r="409" spans="1:2" ht="14.25" customHeight="1">
      <c r="A409" s="208" t="s">
        <v>881</v>
      </c>
      <c r="B409" s="209">
        <f>COUNTIF('Форма ОУ ФГОС НОО'!$AJ$29:$AJ$88,Лист5!L31)</f>
        <v>0</v>
      </c>
    </row>
    <row r="410" spans="1:2" ht="25.5" customHeight="1">
      <c r="A410" s="224" t="s">
        <v>1405</v>
      </c>
      <c r="B410" s="209">
        <f>COUNTIF('Форма ОУ ФГОС НОО'!$AK$29:$AK$88,Лист5!M24)</f>
        <v>0</v>
      </c>
    </row>
    <row r="411" spans="1:2" ht="14.25" customHeight="1">
      <c r="A411" s="219" t="s">
        <v>848</v>
      </c>
      <c r="B411" s="209">
        <f>COUNTIF('Форма ОУ ФГОС НОО'!$AK$29:$AK$88,Лист5!M25)</f>
        <v>16</v>
      </c>
    </row>
    <row r="412" spans="1:2" ht="14.25" customHeight="1">
      <c r="A412" s="219" t="s">
        <v>849</v>
      </c>
      <c r="B412" s="209">
        <f>COUNTIF('Форма ОУ ФГОС НОО'!$AK$29:$AK$88,Лист5!M26)</f>
        <v>0</v>
      </c>
    </row>
    <row r="413" spans="1:2" ht="14.25" customHeight="1">
      <c r="A413" s="219" t="s">
        <v>850</v>
      </c>
      <c r="B413" s="209">
        <f>COUNTIF('Форма ОУ ФГОС НОО'!$AK$29:$AK$88,Лист5!M27)</f>
        <v>0</v>
      </c>
    </row>
    <row r="414" spans="1:2" ht="14.25" customHeight="1">
      <c r="A414" s="219" t="s">
        <v>851</v>
      </c>
      <c r="B414" s="209">
        <f>COUNTIF('Форма ОУ ФГОС НОО'!$AK$29:$AK$88,Лист5!M28)</f>
        <v>4</v>
      </c>
    </row>
    <row r="415" spans="1:2" ht="14.25" customHeight="1">
      <c r="A415" s="219" t="s">
        <v>852</v>
      </c>
      <c r="B415" s="209">
        <f>COUNTIF('Форма ОУ ФГОС НОО'!$AK$29:$AK$88,Лист5!M29)</f>
        <v>0</v>
      </c>
    </row>
    <row r="416" spans="1:2" ht="14.25" customHeight="1">
      <c r="A416" s="219" t="s">
        <v>853</v>
      </c>
      <c r="B416" s="209">
        <f>COUNTIF('Форма ОУ ФГОС НОО'!$AK$29:$AK$88,Лист5!M30)</f>
        <v>1</v>
      </c>
    </row>
    <row r="417" spans="1:2" ht="14.25" customHeight="1">
      <c r="A417" s="219" t="s">
        <v>854</v>
      </c>
      <c r="B417" s="209">
        <f>COUNTIF('Форма ОУ ФГОС НОО'!$AK$29:$AK$88,Лист5!M31)</f>
        <v>0</v>
      </c>
    </row>
    <row r="418" spans="1:2" ht="14.25" customHeight="1">
      <c r="A418" s="219" t="s">
        <v>855</v>
      </c>
      <c r="B418" s="209">
        <f>COUNTIF('Форма ОУ ФГОС НОО'!$AK$29:$AK$88,Лист5!M32)</f>
        <v>0</v>
      </c>
    </row>
    <row r="419" spans="1:2" ht="14.25" customHeight="1">
      <c r="A419" s="208" t="s">
        <v>1406</v>
      </c>
      <c r="B419" s="209">
        <f>COUNTIF('Форма ОУ ФГОС НОО'!$AM$29:$AM$88,Лист5!L36)</f>
        <v>0</v>
      </c>
    </row>
    <row r="420" spans="1:2" ht="14.25" customHeight="1">
      <c r="A420" s="208" t="s">
        <v>894</v>
      </c>
      <c r="B420" s="209">
        <f>COUNTIF('Форма ОУ ФГОС НОО'!$AM$29:$AM$88,Лист5!L37)</f>
        <v>0</v>
      </c>
    </row>
    <row r="421" spans="1:2" ht="14.25" customHeight="1">
      <c r="A421" s="208" t="s">
        <v>895</v>
      </c>
      <c r="B421" s="209"/>
    </row>
    <row r="422" spans="1:2" ht="14.25" customHeight="1">
      <c r="A422" s="208" t="s">
        <v>1007</v>
      </c>
      <c r="B422" s="209">
        <f>COUNTIF('Форма ОУ ФГОС НОО'!$AO$29:$AO$88,Лист5!N36)</f>
        <v>0</v>
      </c>
    </row>
    <row r="423" spans="1:2" ht="14.25" customHeight="1">
      <c r="A423" s="208" t="s">
        <v>897</v>
      </c>
      <c r="B423" s="209">
        <f>COUNTIF('Форма ОУ ФГОС НОО'!$AO$29:$AO$88,Лист5!N37)</f>
        <v>0</v>
      </c>
    </row>
    <row r="424" spans="1:2" ht="14.25" customHeight="1">
      <c r="A424" s="208" t="s">
        <v>898</v>
      </c>
      <c r="B424" s="209">
        <f>COUNTIF('Форма ОУ ФГОС НОО'!$AO$29:$AO$88,Лист5!N38)</f>
        <v>0</v>
      </c>
    </row>
    <row r="425" spans="1:2" ht="14.25" customHeight="1">
      <c r="A425" s="208" t="s">
        <v>899</v>
      </c>
      <c r="B425" s="209">
        <f>COUNTIF('Форма ОУ ФГОС НОО'!$AO$29:$AO$88,Лист5!N39)</f>
        <v>0</v>
      </c>
    </row>
    <row r="426" spans="1:2" ht="14.25" customHeight="1">
      <c r="A426" s="208" t="s">
        <v>900</v>
      </c>
      <c r="B426" s="209">
        <f>COUNTIF('Форма ОУ ФГОС НОО'!$AO$29:$AO$88,Лист5!N40)</f>
        <v>0</v>
      </c>
    </row>
    <row r="427" spans="1:2" ht="14.25" customHeight="1">
      <c r="A427" s="208" t="s">
        <v>901</v>
      </c>
      <c r="B427" s="209">
        <f>COUNTIF('Форма ОУ ФГОС НОО'!$AO$29:$AO$88,Лист5!N41)</f>
        <v>0</v>
      </c>
    </row>
    <row r="428" spans="1:2" ht="14.25" customHeight="1">
      <c r="A428" s="208" t="s">
        <v>1407</v>
      </c>
      <c r="B428" s="209"/>
    </row>
    <row r="429" spans="1:2" ht="14.25" customHeight="1">
      <c r="A429" s="208" t="s">
        <v>903</v>
      </c>
      <c r="B429" s="209">
        <f>COUNTIF('Форма ОУ ФГОС НОО'!$AS$29:$AS$88,Лист5!R36)</f>
        <v>3</v>
      </c>
    </row>
    <row r="430" spans="1:2" ht="14.25" customHeight="1">
      <c r="A430" s="208">
        <v>2020</v>
      </c>
      <c r="B430" s="209">
        <f>COUNTIF('Форма ОУ ФГОС НОО'!$AS$29:$AS$88,Лист5!R37)</f>
        <v>8</v>
      </c>
    </row>
    <row r="431" spans="1:2" ht="14.25" customHeight="1">
      <c r="A431" s="208">
        <v>2021</v>
      </c>
      <c r="B431" s="209">
        <f>COUNTIF('Форма ОУ ФГОС НОО'!$AS$29:$AS$88,Лист5!R38)</f>
        <v>7</v>
      </c>
    </row>
    <row r="432" spans="1:2" ht="14.25" customHeight="1">
      <c r="A432" s="208">
        <v>2022</v>
      </c>
      <c r="B432" s="209">
        <f>COUNTIF('Форма ОУ ФГОС НОО'!$AS$29:$AS$88,Лист5!R39)</f>
        <v>3</v>
      </c>
    </row>
    <row r="433" spans="1:2" ht="14.25" customHeight="1">
      <c r="A433" s="208" t="s">
        <v>1401</v>
      </c>
      <c r="B433" s="209"/>
    </row>
    <row r="434" spans="1:2" ht="14.25" customHeight="1">
      <c r="A434" s="208" t="s">
        <v>1007</v>
      </c>
      <c r="B434" s="209">
        <f>COUNTIF('Форма ОУ ФГОС НОО'!$AT$29:$AT$88,Лист5!S37)</f>
        <v>21</v>
      </c>
    </row>
    <row r="435" spans="1:2" ht="14.25" customHeight="1">
      <c r="A435" s="208" t="s">
        <v>897</v>
      </c>
      <c r="B435" s="209">
        <f>COUNTIF('Форма ОУ ФГОС НОО'!$AT$29:$AT$88,Лист5!S38)</f>
        <v>0</v>
      </c>
    </row>
    <row r="436" spans="1:2" ht="14.25" customHeight="1">
      <c r="A436" s="208" t="s">
        <v>898</v>
      </c>
      <c r="B436" s="209">
        <f>COUNTIF('Форма ОУ ФГОС НОО'!$AT$29:$AT$88,Лист5!S39)</f>
        <v>0</v>
      </c>
    </row>
    <row r="437" spans="1:2" ht="14.25" customHeight="1">
      <c r="A437" s="208" t="s">
        <v>899</v>
      </c>
      <c r="B437" s="209">
        <f>COUNTIF('Форма ОУ ФГОС НОО'!$AT$29:$AT$88,Лист5!S40)</f>
        <v>0</v>
      </c>
    </row>
    <row r="438" spans="1:2" ht="14.25" customHeight="1">
      <c r="A438" s="208" t="s">
        <v>900</v>
      </c>
      <c r="B438" s="209">
        <f>COUNTIF('Форма ОУ ФГОС НОО'!$AT$29:$AT$88,Лист5!S41)</f>
        <v>0</v>
      </c>
    </row>
    <row r="439" spans="1:2" ht="14.25" customHeight="1">
      <c r="A439" s="208" t="s">
        <v>901</v>
      </c>
      <c r="B439" s="209">
        <f>SUMIF('Форма ОУ ФГОС НОО'!$AT$29:$AT$88,Лист5!S42)</f>
        <v>0</v>
      </c>
    </row>
    <row r="440" spans="1:2" ht="14.25" customHeight="1">
      <c r="A440" s="208" t="str">
        <f>'Форма ОУ ФГОС ООО, кадры 5-11'!A22:B22</f>
        <v xml:space="preserve">Количество учителей, которые с 01.09.2022г. будут вести предметы в  5 - х классах по обновленным стандартам, из них :
</v>
      </c>
      <c r="B440" s="209">
        <f>'Форма ОУ ФГОС ООО, кадры 5-11'!D22</f>
        <v>20</v>
      </c>
    </row>
    <row r="441" spans="1:2" ht="14.25" customHeight="1">
      <c r="A441" s="208" t="s">
        <v>1384</v>
      </c>
      <c r="B441" s="225">
        <f>'Форма ОУ ФГОС ООО, кадры 5-11'!D23/'СВОД по формам ОУ (кол-во)'!B$440*100</f>
        <v>0</v>
      </c>
    </row>
    <row r="442" spans="1:2" ht="14.25" customHeight="1">
      <c r="A442" s="208" t="s">
        <v>848</v>
      </c>
      <c r="B442" s="225">
        <f>'Форма ОУ ФГОС ООО, кадры 5-11'!D24/'СВОД по формам ОУ (кол-во)'!B$440*100</f>
        <v>80</v>
      </c>
    </row>
    <row r="443" spans="1:2" ht="14.25" customHeight="1">
      <c r="A443" s="208" t="s">
        <v>849</v>
      </c>
      <c r="B443" s="225">
        <f>'Форма ОУ ФГОС ООО, кадры 5-11'!D25/'СВОД по формам ОУ (кол-во)'!B$440*100</f>
        <v>5</v>
      </c>
    </row>
    <row r="444" spans="1:2" ht="14.25" customHeight="1">
      <c r="A444" s="208" t="s">
        <v>850</v>
      </c>
      <c r="B444" s="225">
        <f>'Форма ОУ ФГОС ООО, кадры 5-11'!D26/'СВОД по формам ОУ (кол-во)'!B$440*100</f>
        <v>0</v>
      </c>
    </row>
    <row r="445" spans="1:2" ht="14.25" customHeight="1">
      <c r="A445" s="208" t="s">
        <v>851</v>
      </c>
      <c r="B445" s="225">
        <f>'Форма ОУ ФГОС ООО, кадры 5-11'!D27/'СВОД по формам ОУ (кол-во)'!B$440*100</f>
        <v>5</v>
      </c>
    </row>
    <row r="446" spans="1:2" ht="14.25" customHeight="1">
      <c r="A446" s="208" t="s">
        <v>852</v>
      </c>
      <c r="B446" s="225">
        <f>'Форма ОУ ФГОС ООО, кадры 5-11'!D28/'СВОД по формам ОУ (кол-во)'!B$440*100</f>
        <v>10</v>
      </c>
    </row>
    <row r="447" spans="1:2" ht="14.25" customHeight="1">
      <c r="A447" s="208" t="s">
        <v>853</v>
      </c>
      <c r="B447" s="225">
        <f>'Форма ОУ ФГОС ООО, кадры 5-11'!D29/'СВОД по формам ОУ (кол-во)'!B$440*100</f>
        <v>0</v>
      </c>
    </row>
    <row r="448" spans="1:2" ht="14.25" customHeight="1">
      <c r="A448" s="208" t="s">
        <v>854</v>
      </c>
      <c r="B448" s="225">
        <f>'Форма ОУ ФГОС ООО, кадры 5-11'!D30/'СВОД по формам ОУ (кол-во)'!B$440*100</f>
        <v>0</v>
      </c>
    </row>
    <row r="449" spans="1:2" ht="14.25" customHeight="1">
      <c r="A449" s="208" t="s">
        <v>855</v>
      </c>
      <c r="B449" s="225">
        <f>'Форма ОУ ФГОС ООО, кадры 5-11'!D31/'СВОД по формам ОУ (кол-во)'!B$440*100</f>
        <v>0</v>
      </c>
    </row>
    <row r="450" spans="1:2" ht="13.5" customHeight="1">
      <c r="A450" s="208" t="s">
        <v>1408</v>
      </c>
      <c r="B450" s="225">
        <f>'Форма ОУ ФГОС ООО, кадры 5-11'!D32/'СВОД по формам ОУ (кол-во)'!B$440*100</f>
        <v>10</v>
      </c>
    </row>
    <row r="451" spans="1:2" ht="14.25" customHeight="1">
      <c r="A451" s="208" t="s">
        <v>857</v>
      </c>
      <c r="B451" s="225">
        <f>'Форма ОУ ФГОС ООО, кадры 5-11'!D33/'СВОД по формам ОУ (кол-во)'!B$440*100</f>
        <v>5</v>
      </c>
    </row>
    <row r="452" spans="1:2" ht="14.25" customHeight="1">
      <c r="A452" s="208" t="s">
        <v>858</v>
      </c>
      <c r="B452" s="225">
        <f>'Форма ОУ ФГОС ООО, кадры 5-11'!D34/'СВОД по формам ОУ (кол-во)'!B$440*100</f>
        <v>15</v>
      </c>
    </row>
    <row r="453" spans="1:2" ht="14.25" customHeight="1">
      <c r="A453" s="208" t="s">
        <v>859</v>
      </c>
      <c r="B453" s="225">
        <f>'Форма ОУ ФГОС ООО, кадры 5-11'!D35/'СВОД по формам ОУ (кол-во)'!B$440*100</f>
        <v>35</v>
      </c>
    </row>
    <row r="454" spans="1:2" ht="14.25" customHeight="1">
      <c r="A454" s="208" t="s">
        <v>860</v>
      </c>
      <c r="B454" s="225">
        <f>'Форма ОУ ФГОС ООО, кадры 5-11'!D36/'СВОД по формам ОУ (кол-во)'!B$440*100</f>
        <v>5</v>
      </c>
    </row>
    <row r="455" spans="1:2" ht="14.25" customHeight="1">
      <c r="A455" s="208" t="s">
        <v>861</v>
      </c>
      <c r="B455" s="225">
        <f>'Форма ОУ ФГОС ООО, кадры 5-11'!D37/'СВОД по формам ОУ (кол-во)'!B$440*100</f>
        <v>0</v>
      </c>
    </row>
    <row r="456" spans="1:2" ht="14.25" customHeight="1">
      <c r="A456" s="208" t="s">
        <v>862</v>
      </c>
      <c r="B456" s="225">
        <f>'Форма ОУ ФГОС ООО, кадры 5-11'!D38/'СВОД по формам ОУ (кол-во)'!B$440*100</f>
        <v>10</v>
      </c>
    </row>
    <row r="457" spans="1:2" ht="14.25" customHeight="1">
      <c r="A457" s="208" t="s">
        <v>863</v>
      </c>
      <c r="B457" s="225">
        <f>'Форма ОУ ФГОС ООО, кадры 5-11'!D39/'СВОД по формам ОУ (кол-во)'!B$440*100</f>
        <v>10</v>
      </c>
    </row>
    <row r="458" spans="1:2" ht="14.25" customHeight="1">
      <c r="A458" s="208" t="s">
        <v>864</v>
      </c>
      <c r="B458" s="225">
        <f>'Форма ОУ ФГОС ООО, кадры 5-11'!D40/'СВОД по формам ОУ (кол-во)'!B$440*100</f>
        <v>10</v>
      </c>
    </row>
    <row r="459" spans="1:2" ht="14.25" customHeight="1">
      <c r="A459" s="208" t="s">
        <v>1409</v>
      </c>
      <c r="B459" s="225">
        <f>'Форма ОУ ФГОС ООО, кадры 5-11'!D41/'СВОД по формам ОУ (кол-во)'!B$440*100</f>
        <v>0</v>
      </c>
    </row>
    <row r="460" spans="1:2" ht="14.25" customHeight="1">
      <c r="A460" s="208" t="s">
        <v>1141</v>
      </c>
      <c r="B460" s="225">
        <f>'Форма ОУ ФГОС ООО, кадры 5-11'!D42/'СВОД по формам ОУ (кол-во)'!B$440*100</f>
        <v>5</v>
      </c>
    </row>
    <row r="461" spans="1:2" ht="14.25" customHeight="1">
      <c r="A461" s="208" t="s">
        <v>1142</v>
      </c>
      <c r="B461" s="225">
        <f>'Форма ОУ ФГОС ООО, кадры 5-11'!D43/'СВОД по формам ОУ (кол-во)'!B$440*100</f>
        <v>25</v>
      </c>
    </row>
    <row r="462" spans="1:2" ht="14.25" customHeight="1">
      <c r="A462" s="208" t="s">
        <v>867</v>
      </c>
      <c r="B462" s="225">
        <f>'Форма ОУ ФГОС ООО, кадры 5-11'!D44/'СВОД по формам ОУ (кол-во)'!B$440*100</f>
        <v>30</v>
      </c>
    </row>
    <row r="463" spans="1:2" ht="14.25" customHeight="1">
      <c r="A463" s="208" t="s">
        <v>1143</v>
      </c>
      <c r="B463" s="225">
        <f>'Форма ОУ ФГОС ООО, кадры 5-11'!D45/'СВОД по формам ОУ (кол-во)'!B$440*100</f>
        <v>20</v>
      </c>
    </row>
    <row r="464" spans="1:2" ht="14.25" customHeight="1">
      <c r="A464" s="208" t="s">
        <v>1144</v>
      </c>
      <c r="B464" s="225">
        <f>'Форма ОУ ФГОС ООО, кадры 5-11'!D46/'СВОД по формам ОУ (кол-во)'!B$440*100</f>
        <v>20</v>
      </c>
    </row>
    <row r="465" spans="1:2" ht="14.25" customHeight="1">
      <c r="A465" s="208" t="s">
        <v>1145</v>
      </c>
      <c r="B465" s="225">
        <f>'Форма ОУ ФГОС ООО, кадры 5-11'!D47/'СВОД по формам ОУ (кол-во)'!B$440*100</f>
        <v>0</v>
      </c>
    </row>
    <row r="466" spans="1:2" ht="14.25" customHeight="1">
      <c r="A466" s="208" t="s">
        <v>1388</v>
      </c>
      <c r="B466" s="225">
        <f>'Форма ОУ ФГОС ООО, кадры 5-11'!D48/'СВОД по формам ОУ (кол-во)'!B$440*100</f>
        <v>35</v>
      </c>
    </row>
    <row r="467" spans="1:2" ht="14.25" customHeight="1">
      <c r="A467" s="208" t="s">
        <v>1389</v>
      </c>
      <c r="B467" s="225">
        <f>'Форма ОУ ФГОС ООО, кадры 5-11'!D49/'СВОД по формам ОУ (кол-во)'!B$440*100</f>
        <v>35</v>
      </c>
    </row>
    <row r="468" spans="1:2" ht="24.75" customHeight="1">
      <c r="A468" s="208" t="s">
        <v>1410</v>
      </c>
      <c r="B468" s="225">
        <f>'Форма ОУ ФГОС ООО, кадры 5-11'!D50/'СВОД по формам ОУ (кол-во)'!B$440*100</f>
        <v>0</v>
      </c>
    </row>
    <row r="469" spans="1:2" ht="14.25" customHeight="1">
      <c r="A469" s="208" t="s">
        <v>874</v>
      </c>
      <c r="B469" s="225">
        <f>'Форма ОУ ФГОС ООО, кадры 5-11'!D51/'СВОД по формам ОУ (кол-во)'!B$440*100</f>
        <v>0</v>
      </c>
    </row>
    <row r="470" spans="1:2" ht="14.25" customHeight="1">
      <c r="A470" s="208" t="s">
        <v>875</v>
      </c>
      <c r="B470" s="225">
        <f>'Форма ОУ ФГОС ООО, кадры 5-11'!D52/'СВОД по формам ОУ (кол-во)'!B$440*100</f>
        <v>0</v>
      </c>
    </row>
    <row r="471" spans="1:2" ht="14.25" customHeight="1">
      <c r="A471" s="208" t="s">
        <v>876</v>
      </c>
      <c r="B471" s="225">
        <f>'Форма ОУ ФГОС ООО, кадры 5-11'!D53/'СВОД по формам ОУ (кол-во)'!B$440*100</f>
        <v>5</v>
      </c>
    </row>
    <row r="472" spans="1:2" ht="14.25" customHeight="1">
      <c r="A472" s="208" t="s">
        <v>877</v>
      </c>
      <c r="B472" s="225">
        <f>'Форма ОУ ФГОС ООО, кадры 5-11'!D54/'СВОД по формам ОУ (кол-во)'!B$440*100</f>
        <v>15</v>
      </c>
    </row>
    <row r="473" spans="1:2" ht="14.25" customHeight="1">
      <c r="A473" s="208" t="s">
        <v>878</v>
      </c>
      <c r="B473" s="225">
        <f>'Форма ОУ ФГОС ООО, кадры 5-11'!D55/'СВОД по формам ОУ (кол-во)'!B$440*100</f>
        <v>45</v>
      </c>
    </row>
    <row r="474" spans="1:2" ht="14.25" customHeight="1">
      <c r="A474" s="208" t="s">
        <v>879</v>
      </c>
      <c r="B474" s="225">
        <f>'Форма ОУ ФГОС ООО, кадры 5-11'!D56/'СВОД по формам ОУ (кол-во)'!B$440*100</f>
        <v>35</v>
      </c>
    </row>
    <row r="475" spans="1:2" ht="14.25" customHeight="1">
      <c r="A475" s="208" t="s">
        <v>880</v>
      </c>
      <c r="B475" s="225">
        <f>'Форма ОУ ФГОС ООО, кадры 5-11'!D57/'СВОД по формам ОУ (кол-во)'!B$440*100</f>
        <v>0</v>
      </c>
    </row>
    <row r="476" spans="1:2" ht="14.25" customHeight="1">
      <c r="A476" s="208" t="s">
        <v>881</v>
      </c>
      <c r="B476" s="225">
        <f>'Форма ОУ ФГОС ООО, кадры 5-11'!D58/'СВОД по формам ОУ (кол-во)'!B$440*100</f>
        <v>0</v>
      </c>
    </row>
    <row r="477" spans="1:2" ht="14.25" customHeight="1">
      <c r="A477" s="210" t="s">
        <v>1411</v>
      </c>
      <c r="B477" s="209"/>
    </row>
    <row r="478" spans="1:2" ht="14.25" customHeight="1">
      <c r="A478" s="226" t="s">
        <v>905</v>
      </c>
      <c r="B478" s="209">
        <f>'Форма ОУ Общие сведения '!E165</f>
        <v>57</v>
      </c>
    </row>
    <row r="479" spans="1:2" ht="14.25" customHeight="1">
      <c r="A479" s="208" t="str">
        <f>'Форма ОУ Общие сведения '!A166:C166</f>
        <v xml:space="preserve"> из них: с выходом в сеть Интернет</v>
      </c>
      <c r="B479" s="209">
        <f>'Форма ОУ Общие сведения '!E166</f>
        <v>57</v>
      </c>
    </row>
    <row r="480" spans="1:2" ht="14.25" customHeight="1">
      <c r="A480" s="208" t="s">
        <v>1412</v>
      </c>
      <c r="B480" s="223">
        <f>B478/B42*100</f>
        <v>4.5563549160671464</v>
      </c>
    </row>
    <row r="481" spans="1:2" ht="14.25" customHeight="1">
      <c r="A481" s="208" t="s">
        <v>907</v>
      </c>
      <c r="B481" s="209"/>
    </row>
    <row r="482" spans="1:2" ht="14.25" customHeight="1">
      <c r="A482" s="208" t="s">
        <v>954</v>
      </c>
      <c r="B482" s="209">
        <f>COUNTIF('Форма ОУ Общие сведения '!$E$167,Лист5!G1)</f>
        <v>0</v>
      </c>
    </row>
    <row r="483" spans="1:2" ht="14.25" customHeight="1">
      <c r="A483" s="208" t="s">
        <v>960</v>
      </c>
      <c r="B483" s="209">
        <f>COUNTIF('Форма ОУ Общие сведения '!$E$167,Лист5!G2)</f>
        <v>0</v>
      </c>
    </row>
    <row r="484" spans="1:2" ht="14.25" customHeight="1">
      <c r="A484" s="208" t="s">
        <v>966</v>
      </c>
      <c r="B484" s="209">
        <f>COUNTIF('Форма ОУ Общие сведения '!$E$167,Лист5!G3)</f>
        <v>0</v>
      </c>
    </row>
    <row r="485" spans="1:2" ht="14.25" customHeight="1">
      <c r="A485" s="208" t="s">
        <v>970</v>
      </c>
      <c r="B485" s="209">
        <f>COUNTIF('Форма ОУ Общие сведения '!$E$167,Лист5!G4)</f>
        <v>0</v>
      </c>
    </row>
    <row r="486" spans="1:2" ht="14.25" customHeight="1">
      <c r="A486" s="208" t="str">
        <f>'Форма ОУ Общие сведения '!A168:C168</f>
        <v xml:space="preserve">Количество кабинетов информатики </v>
      </c>
      <c r="B486" s="209">
        <f>'Форма ОУ Общие сведения '!E168</f>
        <v>2</v>
      </c>
    </row>
    <row r="487" spans="1:2" ht="14.25" customHeight="1">
      <c r="A487" s="208" t="str">
        <f>'Форма ОУ Общие сведения '!A169:C169</f>
        <v xml:space="preserve">Количество рабочих мест для обучающихся в кабинетах информатики </v>
      </c>
      <c r="B487" s="209">
        <f>'Форма ОУ Общие сведения '!E169</f>
        <v>20</v>
      </c>
    </row>
    <row r="488" spans="1:2" ht="14.25" customHeight="1">
      <c r="A488" s="208" t="s">
        <v>1413</v>
      </c>
      <c r="B488" s="209">
        <f>'Форма ОУ Общие сведения '!E31+'Форма ОУ Общие сведения '!E34+'Форма ОУ Общие сведения '!E37+'Форма ОУ Общие сведения '!E40</f>
        <v>588</v>
      </c>
    </row>
    <row r="489" spans="1:2" ht="14.25" customHeight="1">
      <c r="A489" s="219" t="s">
        <v>1414</v>
      </c>
      <c r="B489" s="209">
        <f>COUNTIF('Форма ОУ ФГОС НОО'!$AU$29:$AU$88,Лист5!$J$1)</f>
        <v>21</v>
      </c>
    </row>
    <row r="490" spans="1:2" ht="14.25" customHeight="1">
      <c r="A490" s="219" t="s">
        <v>1085</v>
      </c>
      <c r="B490" s="209">
        <f>COUNTIF('Форма ОУ ФГОС НОО'!$AV$29:$AV$88,Лист5!$J$1)</f>
        <v>21</v>
      </c>
    </row>
    <row r="491" spans="1:2" ht="14.25" customHeight="1">
      <c r="A491" s="219" t="s">
        <v>1415</v>
      </c>
      <c r="B491" s="209">
        <f>COUNTIF('Форма ОУ ФГОС НОО'!$AW$29:$AW$88,Лист5!$J$1)</f>
        <v>21</v>
      </c>
    </row>
    <row r="492" spans="1:2" ht="14.25" customHeight="1">
      <c r="A492" s="219" t="s">
        <v>1416</v>
      </c>
      <c r="B492" s="209">
        <f>COUNTIF('Форма ОУ ФГОС НОО'!$AX$29:$AX$88,Лист5!$J$1)</f>
        <v>21</v>
      </c>
    </row>
    <row r="493" spans="1:2" ht="14.25" customHeight="1">
      <c r="A493" s="219" t="s">
        <v>1417</v>
      </c>
      <c r="B493" s="209">
        <f>COUNTIF('Форма ОУ ФГОС НОО'!$AY$29:$AY$88,Лист5!$J$1)</f>
        <v>21</v>
      </c>
    </row>
    <row r="494" spans="1:2" ht="14.25" customHeight="1">
      <c r="A494" s="219" t="s">
        <v>1418</v>
      </c>
      <c r="B494" s="209">
        <f>COUNTIF('Форма ОУ ФГОС НОО'!$AZ$29:$AZ$88,Лист5!$J$1)</f>
        <v>21</v>
      </c>
    </row>
    <row r="495" spans="1:2" ht="14.25" customHeight="1">
      <c r="A495" s="219" t="s">
        <v>1090</v>
      </c>
      <c r="B495" s="209">
        <f>COUNTIF('Форма ОУ ФГОС НОО'!$BA$29:$BA$88,Лист5!$J$1)</f>
        <v>21</v>
      </c>
    </row>
    <row r="496" spans="1:2" ht="14.25" customHeight="1">
      <c r="A496" s="219" t="s">
        <v>1419</v>
      </c>
      <c r="B496" s="209">
        <f>COUNTIF('Форма ОУ ФГОС НОО'!$BB$29:$BB$88,Лист5!$J$1)</f>
        <v>21</v>
      </c>
    </row>
    <row r="497" spans="1:6" ht="14.25" customHeight="1">
      <c r="A497" s="219" t="s">
        <v>1420</v>
      </c>
      <c r="B497" s="209">
        <f>COUNTIF('Форма ОУ ФГОС НОО'!$BC$29:$BC$88,Лист5!$J$1)</f>
        <v>21</v>
      </c>
    </row>
    <row r="498" spans="1:6" ht="14.25" customHeight="1">
      <c r="A498" s="219" t="s">
        <v>1421</v>
      </c>
      <c r="B498" s="209">
        <f>COUNTIF('Форма ОУ ФГОС НОО'!$BD$29:$BD$88,Лист5!$J$1)</f>
        <v>21</v>
      </c>
    </row>
    <row r="499" spans="1:6" ht="14.25" customHeight="1">
      <c r="A499" s="208" t="s">
        <v>1422</v>
      </c>
      <c r="B499" s="209">
        <f>COUNTIF('Форма ОУ  ФГОС СОО'!D44:D99,"да")</f>
        <v>38</v>
      </c>
      <c r="F499" s="227"/>
    </row>
    <row r="500" spans="1:6" ht="14.25" customHeight="1">
      <c r="A500" s="208" t="s">
        <v>1423</v>
      </c>
      <c r="B500" s="209">
        <f>COUNTIF('Форма ОУ  ФГОС СОО'!D100:D127,"да")</f>
        <v>8</v>
      </c>
      <c r="F500" s="227"/>
    </row>
    <row r="501" spans="1:6" ht="14.25" customHeight="1">
      <c r="A501" s="208" t="s">
        <v>1424</v>
      </c>
      <c r="B501" s="209">
        <f>COUNTIF('Форма ОУ  ФГОС СОО'!D128:D161,"да")</f>
        <v>17</v>
      </c>
      <c r="F501" s="227"/>
    </row>
    <row r="502" spans="1:6" ht="20.25" customHeight="1">
      <c r="A502" s="228" t="s">
        <v>1425</v>
      </c>
      <c r="B502" s="229">
        <f>SUM(B503:B536)/34*100</f>
        <v>55.882352941176471</v>
      </c>
    </row>
    <row r="503" spans="1:6" ht="15.75" customHeight="1">
      <c r="A503" s="230" t="s">
        <v>912</v>
      </c>
      <c r="B503" s="231">
        <f>IF('Форма ОУ Общие сведения '!E171=Лист5!$J$1,1,0)</f>
        <v>1</v>
      </c>
    </row>
    <row r="504" spans="1:6" ht="15.75" customHeight="1">
      <c r="A504" s="230" t="s">
        <v>913</v>
      </c>
      <c r="B504" s="231">
        <f>IF('Форма ОУ Общие сведения '!E172=Лист5!$J$1,1,0)</f>
        <v>1</v>
      </c>
    </row>
    <row r="505" spans="1:6" ht="40.5" customHeight="1">
      <c r="A505" s="230" t="s">
        <v>1426</v>
      </c>
      <c r="B505" s="231">
        <f>IF('Форма ОУ Общие сведения '!E173=Лист5!$L$3,1,IF('Форма ОУ Общие сведения '!E173=Лист5!$L$2,0,0))</f>
        <v>0</v>
      </c>
    </row>
    <row r="506" spans="1:6" ht="62.25" customHeight="1">
      <c r="A506" s="230" t="s">
        <v>915</v>
      </c>
      <c r="B506" s="231">
        <f>IF('Форма ОУ Общие сведения '!E174=Лист5!$L$3,1,IF('Форма ОУ Общие сведения '!E174=Лист5!$L$2,0,0))</f>
        <v>1</v>
      </c>
    </row>
    <row r="507" spans="1:6" ht="14.25" customHeight="1">
      <c r="A507" s="230" t="s">
        <v>916</v>
      </c>
      <c r="B507" s="231">
        <f>IF('Форма ОУ Общие сведения '!E175=Лист5!$L$3,1,IF('Форма ОУ Общие сведения '!E175=Лист5!$L$2,0,0))</f>
        <v>0</v>
      </c>
    </row>
    <row r="508" spans="1:6" ht="17.25" customHeight="1">
      <c r="A508" s="230" t="s">
        <v>917</v>
      </c>
      <c r="B508" s="231">
        <f>IF('Форма ОУ Общие сведения '!E176=Лист5!$L$3,1,IF('Форма ОУ Общие сведения '!E176=Лист5!$L$2,0,0))</f>
        <v>0</v>
      </c>
    </row>
    <row r="509" spans="1:6" ht="15" customHeight="1">
      <c r="A509" s="230" t="s">
        <v>918</v>
      </c>
      <c r="B509" s="231">
        <f>IF('Форма ОУ Общие сведения '!E177=Лист5!$L$3,1,IF('Форма ОУ Общие сведения '!E177=Лист5!$L$2,0,0))</f>
        <v>0</v>
      </c>
    </row>
    <row r="510" spans="1:6" ht="15" customHeight="1">
      <c r="A510" s="230" t="s">
        <v>919</v>
      </c>
      <c r="B510" s="231">
        <f>IF('Форма ОУ Общие сведения '!E178=Лист5!$L$3,1,IF('Форма ОУ Общие сведения '!E178=Лист5!$L$2,0,0))</f>
        <v>1</v>
      </c>
    </row>
    <row r="511" spans="1:6" ht="15" customHeight="1">
      <c r="A511" s="230" t="s">
        <v>920</v>
      </c>
      <c r="B511" s="231">
        <f>IF('Форма ОУ Общие сведения '!E179=Лист5!$L$3,1,IF('Форма ОУ Общие сведения '!E179=Лист5!$L$2,0,0))</f>
        <v>0</v>
      </c>
    </row>
    <row r="512" spans="1:6" ht="41.25" customHeight="1">
      <c r="A512" s="230" t="s">
        <v>1427</v>
      </c>
      <c r="B512" s="231">
        <f>IF('Форма ОУ Общие сведения '!E180=Лист5!$L$3,1,IF('Форма ОУ Общие сведения '!E180=Лист5!$L$2,0,0))</f>
        <v>1</v>
      </c>
    </row>
    <row r="513" spans="1:2" ht="25.5" customHeight="1">
      <c r="A513" s="230" t="s">
        <v>922</v>
      </c>
      <c r="B513" s="231">
        <f>IF('Форма ОУ Общие сведения '!E181=Лист5!$L$3,1,IF('Форма ОУ Общие сведения '!E181=Лист5!$L$2,0,0))</f>
        <v>1</v>
      </c>
    </row>
    <row r="514" spans="1:2" ht="31.5" customHeight="1">
      <c r="A514" s="230" t="s">
        <v>923</v>
      </c>
      <c r="B514" s="231">
        <f>IF('Форма ОУ Общие сведения '!E182=Лист5!$L$3,1,IF('Форма ОУ Общие сведения '!E182=Лист5!$L$2,0,0))</f>
        <v>0</v>
      </c>
    </row>
    <row r="515" spans="1:2" ht="37.5" customHeight="1">
      <c r="A515" s="230" t="s">
        <v>925</v>
      </c>
      <c r="B515" s="231">
        <f>IF('Форма ОУ Общие сведения '!E183=Лист5!$L$3,1,IF('Форма ОУ Общие сведения '!E183=Лист5!$L$2,0,0))</f>
        <v>0</v>
      </c>
    </row>
    <row r="516" spans="1:2" ht="42.75" customHeight="1">
      <c r="A516" s="230" t="s">
        <v>926</v>
      </c>
      <c r="B516" s="231">
        <f>IF('Форма ОУ Общие сведения '!E184=Лист5!$L$3,1,IF('Форма ОУ Общие сведения '!E184=Лист5!$L$2,0,0))</f>
        <v>0</v>
      </c>
    </row>
    <row r="517" spans="1:2" ht="25.5" customHeight="1">
      <c r="A517" s="230" t="s">
        <v>928</v>
      </c>
      <c r="B517" s="231">
        <f>IF('Форма ОУ Общие сведения '!E185=Лист5!$L$3,1,IF('Форма ОУ Общие сведения '!E185=Лист5!$L$2,0,0))</f>
        <v>1</v>
      </c>
    </row>
    <row r="518" spans="1:2" ht="40.5" customHeight="1">
      <c r="A518" s="230" t="s">
        <v>929</v>
      </c>
      <c r="B518" s="231">
        <f>IF('Форма ОУ Общие сведения '!E186=Лист5!$L$3,1,IF('Форма ОУ Общие сведения '!E186=Лист5!$L$2,0,0))</f>
        <v>0</v>
      </c>
    </row>
    <row r="519" spans="1:2" ht="29.25" customHeight="1">
      <c r="A519" s="230" t="s">
        <v>930</v>
      </c>
      <c r="B519" s="231">
        <f>IF('Форма ОУ Общие сведения '!E187=Лист5!$L$3,1,IF('Форма ОУ Общие сведения '!E187=Лист5!$L$2,0,0))</f>
        <v>0</v>
      </c>
    </row>
    <row r="520" spans="1:2" ht="30" customHeight="1">
      <c r="A520" s="230" t="s">
        <v>932</v>
      </c>
      <c r="B520" s="231">
        <f>IF('Форма ОУ Общие сведения '!E188=Лист5!$O$3,1,IF('Форма ОУ Общие сведения '!E188=Лист5!$O$2,0,0))</f>
        <v>1</v>
      </c>
    </row>
    <row r="521" spans="1:2" ht="26.25" customHeight="1">
      <c r="A521" s="230" t="s">
        <v>933</v>
      </c>
      <c r="B521" s="231">
        <f>IF('Форма ОУ Общие сведения '!E189=Лист5!$L$3,1,IF('Форма ОУ Общие сведения '!E189=Лист5!$L$2,0,0))</f>
        <v>0</v>
      </c>
    </row>
    <row r="522" spans="1:2" ht="30" customHeight="1">
      <c r="A522" s="230" t="s">
        <v>934</v>
      </c>
      <c r="B522" s="231">
        <f>IF('Форма ОУ Общие сведения '!E190=Лист5!$L$3,1,IF('Форма ОУ Общие сведения '!E190=Лист5!$L$2,0,0))</f>
        <v>0</v>
      </c>
    </row>
    <row r="523" spans="1:2" ht="42" customHeight="1">
      <c r="A523" s="230" t="s">
        <v>936</v>
      </c>
      <c r="B523" s="231">
        <f>IF('Форма ОУ Общие сведения '!E191=Лист5!$L$3,1,IF('Форма ОУ Общие сведения '!E191=Лист5!$L$2,0,0))</f>
        <v>0</v>
      </c>
    </row>
    <row r="524" spans="1:2" ht="29.25" customHeight="1">
      <c r="A524" s="230" t="s">
        <v>937</v>
      </c>
      <c r="B524" s="231">
        <f>IF('Форма ОУ Общие сведения '!E192=Лист5!$L$3,1,IF('Форма ОУ Общие сведения '!E192=Лист5!$L$2,0,0))</f>
        <v>1</v>
      </c>
    </row>
    <row r="525" spans="1:2" ht="30.75" customHeight="1">
      <c r="A525" s="230" t="s">
        <v>938</v>
      </c>
      <c r="B525" s="231">
        <f>IF('Форма ОУ Общие сведения '!E193=Лист5!$L$3,1,IF('Форма ОУ Общие сведения '!E193=Лист5!$L$2,0,0))</f>
        <v>0</v>
      </c>
    </row>
    <row r="526" spans="1:2" ht="28.5" customHeight="1">
      <c r="A526" s="230" t="s">
        <v>939</v>
      </c>
      <c r="B526" s="231">
        <f>IF('Форма ОУ Общие сведения '!E194=Лист5!$L$3,1,IF('Форма ОУ Общие сведения '!E194=Лист5!$L$2,0,0))</f>
        <v>0</v>
      </c>
    </row>
    <row r="527" spans="1:2" ht="27" customHeight="1">
      <c r="A527" s="230" t="s">
        <v>1428</v>
      </c>
      <c r="B527" s="231">
        <f>IF('Форма ОУ Общие сведения '!E195=Лист5!$L$3,1,IF('Форма ОУ Общие сведения '!E195=Лист5!$L$2,0,0))</f>
        <v>1</v>
      </c>
    </row>
    <row r="528" spans="1:2" ht="26.25" customHeight="1">
      <c r="A528" s="230" t="s">
        <v>942</v>
      </c>
      <c r="B528" s="231">
        <f>IF('Форма ОУ Общие сведения '!E196=Лист5!$O$3,1,IF('Форма ОУ Общие сведения '!E196=Лист5!$O$2,0,0))</f>
        <v>1</v>
      </c>
    </row>
    <row r="529" spans="1:6" ht="31.5" customHeight="1">
      <c r="A529" s="230" t="s">
        <v>1429</v>
      </c>
      <c r="B529" s="231">
        <f>IF('Форма ОУ Общие сведения '!E197=Лист5!$J$1,1,0)</f>
        <v>1</v>
      </c>
    </row>
    <row r="530" spans="1:6" ht="38.25" customHeight="1">
      <c r="A530" s="230" t="s">
        <v>1430</v>
      </c>
      <c r="B530" s="231">
        <f>IF('Форма ОУ Общие сведения '!E198=Лист5!$J$1,1,0)</f>
        <v>1</v>
      </c>
    </row>
    <row r="531" spans="1:6" ht="39" customHeight="1">
      <c r="A531" s="230" t="s">
        <v>1431</v>
      </c>
      <c r="B531" s="231">
        <f>IF('Форма ОУ Общие сведения '!E199=Лист5!$J$1,1,0)</f>
        <v>1</v>
      </c>
    </row>
    <row r="532" spans="1:6" ht="40.5" customHeight="1">
      <c r="A532" s="230" t="s">
        <v>1432</v>
      </c>
      <c r="B532" s="231">
        <f>IF('Форма ОУ Общие сведения '!E200=Лист5!$J$1,1,0)</f>
        <v>1</v>
      </c>
    </row>
    <row r="533" spans="1:6" ht="52.5" customHeight="1">
      <c r="A533" s="230" t="s">
        <v>1433</v>
      </c>
      <c r="B533" s="231">
        <f>IF('Форма ОУ Общие сведения '!E201=Лист5!$J$1,1,0)</f>
        <v>1</v>
      </c>
    </row>
    <row r="534" spans="1:6" ht="42" customHeight="1">
      <c r="A534" s="230" t="s">
        <v>1434</v>
      </c>
      <c r="B534" s="231">
        <f>IF('Форма ОУ Общие сведения '!E202=Лист5!$J$1,1,0)</f>
        <v>1</v>
      </c>
    </row>
    <row r="535" spans="1:6" ht="44.25" customHeight="1">
      <c r="A535" s="230" t="s">
        <v>1435</v>
      </c>
      <c r="B535" s="231">
        <f>IF('Форма ОУ Общие сведения '!E203=Лист5!$J$1,1,0)</f>
        <v>1</v>
      </c>
    </row>
    <row r="536" spans="1:6" ht="29.25" customHeight="1">
      <c r="A536" s="230" t="s">
        <v>951</v>
      </c>
      <c r="B536" s="231">
        <f>IF('Форма ОУ Общие сведения '!E204=Лист5!$J$1,1,0)</f>
        <v>1</v>
      </c>
    </row>
    <row r="537" spans="1:6" ht="15" customHeight="1">
      <c r="A537" s="232" t="s">
        <v>1436</v>
      </c>
      <c r="B537" s="231"/>
    </row>
    <row r="538" spans="1:6" ht="16.5" customHeight="1">
      <c r="A538" s="208" t="s">
        <v>1094</v>
      </c>
      <c r="B538" s="233">
        <f>'Форма ОУ ФГОС НОО'!BE28</f>
        <v>0</v>
      </c>
    </row>
    <row r="539" spans="1:6" ht="13.5" customHeight="1">
      <c r="A539" s="208" t="s">
        <v>1437</v>
      </c>
      <c r="B539" s="234">
        <f>B538/'Форма ОУ ФГОС НОО'!$B$28*100</f>
        <v>0</v>
      </c>
    </row>
    <row r="540" spans="1:6" ht="13.5" customHeight="1">
      <c r="A540" s="208" t="s">
        <v>1438</v>
      </c>
      <c r="B540" s="233">
        <f>'Форма ОУ ФГОС НОО'!BF28</f>
        <v>0</v>
      </c>
    </row>
    <row r="541" spans="1:6" ht="13.5" customHeight="1">
      <c r="A541" s="208" t="s">
        <v>1439</v>
      </c>
      <c r="B541" s="234">
        <f>B540/'Форма ОУ ФГОС НОО'!$B$28*100</f>
        <v>0</v>
      </c>
    </row>
    <row r="542" spans="1:6" ht="13.5" customHeight="1">
      <c r="A542" s="208" t="s">
        <v>1096</v>
      </c>
      <c r="B542" s="233">
        <f>'Форма ОУ ФГОС НОО'!BG28</f>
        <v>0</v>
      </c>
    </row>
    <row r="543" spans="1:6" ht="13.5" customHeight="1">
      <c r="A543" s="208" t="s">
        <v>1440</v>
      </c>
      <c r="B543" s="234">
        <f>B542/'Форма ОУ ФГОС НОО'!$B$28*100</f>
        <v>0</v>
      </c>
    </row>
    <row r="544" spans="1:6" ht="13.5" customHeight="1">
      <c r="A544" s="208" t="s">
        <v>1097</v>
      </c>
      <c r="B544" s="233">
        <f>'Форма ОУ ФГОС НОО'!BH28</f>
        <v>0</v>
      </c>
      <c r="F544" s="235"/>
    </row>
    <row r="545" spans="1:2" ht="13.5" customHeight="1">
      <c r="A545" s="208" t="s">
        <v>1441</v>
      </c>
      <c r="B545" s="234">
        <f>B544/'Форма ОУ ФГОС НОО'!$B$28*100</f>
        <v>0</v>
      </c>
    </row>
    <row r="546" spans="1:2" ht="27.75" customHeight="1">
      <c r="A546" s="208" t="s">
        <v>1442</v>
      </c>
      <c r="B546" s="231">
        <f>'Форма ОУ ФГОС ООО, кадры 5-11'!B65+'Форма ОУ  ФГОС СОО'!AN23</f>
        <v>823</v>
      </c>
    </row>
    <row r="547" spans="1:2" ht="13.5" customHeight="1">
      <c r="A547" s="208" t="s">
        <v>1197</v>
      </c>
      <c r="B547" s="234">
        <f>('Форма ОУ ФГОС ООО, кадры 5-11'!AK65+'Форма ОУ  ФГОС СОО'!AM23)/2</f>
        <v>17.492753623188406</v>
      </c>
    </row>
    <row r="548" spans="1:2" ht="13.5" customHeight="1">
      <c r="A548" s="208" t="s">
        <v>1170</v>
      </c>
      <c r="B548" s="231">
        <f>'Форма ОУ ФГОС ООО, кадры 5-11'!AM65+'Форма ОУ  ФГОС СОО'!AO23</f>
        <v>212</v>
      </c>
    </row>
    <row r="549" spans="1:2" ht="13.5" customHeight="1">
      <c r="A549" s="208" t="s">
        <v>1443</v>
      </c>
      <c r="B549" s="231"/>
    </row>
    <row r="550" spans="1:2" ht="28.5" customHeight="1">
      <c r="A550" s="208" t="s">
        <v>1444</v>
      </c>
      <c r="B550" s="231">
        <f>'Форма ОУ ФГОС ООО, кадры 5-11'!AO65+'Форма ОУ  ФГОС СОО'!AQ23</f>
        <v>143</v>
      </c>
    </row>
    <row r="551" spans="1:2" ht="18.75" customHeight="1">
      <c r="A551" s="208" t="s">
        <v>1197</v>
      </c>
      <c r="B551" s="236">
        <f>('Форма ОУ  ФГОС СОО'!AP23+'Форма ОУ ФГОС ООО, кадры 5-11'!AN65)/2</f>
        <v>7.6282051282051286</v>
      </c>
    </row>
    <row r="552" spans="1:2" ht="13.5" customHeight="1">
      <c r="A552" s="208" t="s">
        <v>1170</v>
      </c>
      <c r="B552" s="231">
        <f>'Форма ОУ ФГОС ООО, кадры 5-11'!AP65+'Форма ОУ  ФГОС СОО'!AR23</f>
        <v>23</v>
      </c>
    </row>
    <row r="553" spans="1:2" ht="13.5" customHeight="1">
      <c r="A553" s="208" t="s">
        <v>1443</v>
      </c>
      <c r="B553" s="231"/>
    </row>
    <row r="554" spans="1:2" ht="31.5" customHeight="1">
      <c r="A554" s="208" t="s">
        <v>1159</v>
      </c>
      <c r="B554" s="231">
        <f>('Форма ОУ ФГОС ООО, кадры 5-11'!$AQ$65+'Форма ОУ  ФГОС СОО'!$AS$23+'Форма ОУ ФГОС НОО'!$BG$28)</f>
        <v>0</v>
      </c>
    </row>
    <row r="555" spans="1:2" ht="31.5" customHeight="1">
      <c r="A555" s="208" t="s">
        <v>1445</v>
      </c>
      <c r="B555" s="236">
        <f>B554/('Форма ОУ ФГОС ООО, кадры 5-11'!B65+'Форма ОУ  ФГОС СОО'!B23+'Форма ОУ ФГОС НОО'!B28)*100</f>
        <v>0</v>
      </c>
    </row>
    <row r="556" spans="1:2" ht="32.25" customHeight="1">
      <c r="A556" s="208" t="s">
        <v>1097</v>
      </c>
      <c r="B556" s="231">
        <f>'Форма ОУ ФГОС ООО, кадры 5-11'!AR65+'Форма ОУ  ФГОС СОО'!AT23+'Форма ОУ ФГОС НОО'!BH28</f>
        <v>663</v>
      </c>
    </row>
    <row r="557" spans="1:2" ht="15.75" customHeight="1">
      <c r="A557" s="208" t="s">
        <v>1446</v>
      </c>
      <c r="B557" s="236">
        <f>B556/('Форма ОУ ФГОС ООО, кадры 5-11'!B65+'Форма ОУ  ФГОС СОО'!B23+'Форма ОУ ФГОС НОО'!B28)*100</f>
        <v>52.997601918465229</v>
      </c>
    </row>
    <row r="558" spans="1:2" ht="15.75" customHeight="1">
      <c r="A558" s="215" t="s">
        <v>1447</v>
      </c>
      <c r="B558" s="237"/>
    </row>
    <row r="559" spans="1:2" ht="15.75" customHeight="1">
      <c r="A559" s="238" t="s">
        <v>1448</v>
      </c>
      <c r="B559" s="237">
        <f>SUMIF('Форма ОУ ФГОС НОО'!$V$29:$V$88,Лист5!H52,'Форма ОУ ФГОС НОО'!$W$29:$W$88)+SUMIF('Форма ОУ ФГОС ООО, кадры 5-11'!$U$66:$U$125,Лист5!H53,'Форма ОУ ФГОС ООО, кадры 5-11'!$V$66:$V$125)+SUMIF('Форма ОУ ФГОС ООО, кадры 5-11'!$U$66:$U$125,Лист5!H52,'Форма ОУ ФГОС ООО, кадры 5-11'!$V$66:$V$125)</f>
        <v>606</v>
      </c>
    </row>
    <row r="560" spans="1:2" ht="15.75" customHeight="1">
      <c r="A560" s="238">
        <v>1</v>
      </c>
      <c r="B560" s="237">
        <f>SUMIF('Форма ОУ ФГОС НОО'!$V$29:$V$88,Лист5!H53,'Форма ОУ ФГОС НОО'!$W$29:$W$88)+SUMIF('Форма ОУ ФГОС ООО, кадры 5-11'!$U$66:$U$125,Лист5!H54,'Форма ОУ ФГОС ООО, кадры 5-11'!$V$66:$V$125)+SUMIF('Форма ОУ ФГОС ООО, кадры 5-11'!$U$66:$U$125,Лист5!H53,'Форма ОУ ФГОС ООО, кадры 5-11'!$V$66:$V$125)</f>
        <v>606</v>
      </c>
    </row>
    <row r="561" spans="1:2" ht="15.75" customHeight="1">
      <c r="A561" s="238">
        <v>1.5</v>
      </c>
      <c r="B561" s="237">
        <f>SUMIF('Форма ОУ ФГОС НОО'!$V$29:$V$88,Лист5!H54,'Форма ОУ ФГОС НОО'!$W$29:$W$88)+SUMIF('Форма ОУ ФГОС ООО, кадры 5-11'!$U$66:$U$125,Лист5!H55,'Форма ОУ ФГОС ООО, кадры 5-11'!$V$66:$V$125)+SUMIF('Форма ОУ ФГОС ООО, кадры 5-11'!$U$66:$U$125,Лист5!H54,'Форма ОУ ФГОС ООО, кадры 5-11'!$V$66:$V$125)</f>
        <v>0</v>
      </c>
    </row>
    <row r="562" spans="1:2">
      <c r="A562" s="238">
        <v>2</v>
      </c>
      <c r="B562" s="237">
        <f>SUMIF('Форма ОУ ФГОС НОО'!$V$29:$V$88,Лист5!H55,'Форма ОУ ФГОС НОО'!$W$29:$W$88)+SUMIF('Форма ОУ ФГОС ООО, кадры 5-11'!$U$66:$U$125,Лист5!H56,'Форма ОУ ФГОС ООО, кадры 5-11'!$V$66:$V$125)+SUMIF('Форма ОУ ФГОС ООО, кадры 5-11'!$U$66:$U$125,Лист5!H55,'Форма ОУ ФГОС ООО, кадры 5-11'!$V$66:$V$125)</f>
        <v>0</v>
      </c>
    </row>
    <row r="563" spans="1:2" ht="15.75" customHeight="1">
      <c r="A563" s="239" t="s">
        <v>996</v>
      </c>
      <c r="B563" s="237">
        <f>SUMIF('Форма ОУ ФГОС НОО'!$V$29:$V$88,Лист5!H56,'Форма ОУ ФГОС НОО'!$W$29:$W$88)+SUMIF('Форма ОУ ФГОС ООО, кадры 5-11'!$U$66:$U$125,Лист5!H57,'Форма ОУ ФГОС ООО, кадры 5-11'!$V$66:$V$125)+SUMIF('Форма ОУ ФГОС ООО, кадры 5-11'!$U$66:$U$125,Лист5!H56,'Форма ОУ ФГОС ООО, кадры 5-11'!$V$66:$V$125)</f>
        <v>0</v>
      </c>
    </row>
    <row r="571" spans="1:2" ht="31.5" customHeight="1"/>
    <row r="573" spans="1:2" ht="31.5" customHeight="1"/>
    <row r="579" ht="31.5" customHeight="1"/>
    <row r="581" ht="31.5" customHeight="1"/>
    <row r="583" ht="15.75" customHeight="1"/>
    <row r="584" ht="15.75" customHeight="1"/>
    <row r="591" ht="31.5" customHeight="1"/>
    <row r="593" ht="31.5" customHeight="1"/>
    <row r="621" ht="31.5" customHeight="1"/>
    <row r="623" ht="31.5" customHeight="1"/>
    <row r="625" ht="31.5" customHeight="1"/>
    <row r="627" ht="31.5" customHeight="1"/>
    <row r="631" ht="31.5" customHeight="1"/>
    <row r="633" ht="31.5" customHeight="1"/>
    <row r="635" ht="31.5" customHeight="1"/>
    <row r="639" ht="31.5" customHeight="1"/>
    <row r="641" ht="31.5" customHeight="1"/>
    <row r="642" ht="31.5" customHeight="1"/>
    <row r="646" ht="31.5" customHeight="1"/>
    <row r="648" ht="31.5" customHeight="1"/>
    <row r="654" ht="31.5" customHeight="1"/>
    <row r="658" ht="47.25" customHeight="1"/>
    <row r="664" ht="31.5" customHeight="1"/>
    <row r="668" ht="31.5" customHeight="1"/>
    <row r="674" ht="31.5" customHeight="1"/>
    <row r="676" ht="31.5" customHeight="1"/>
    <row r="678" ht="31.5" customHeight="1"/>
    <row r="688" ht="31.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5" customHeight="1"/>
    <row r="963" ht="15.75" customHeight="1"/>
    <row r="979" ht="15.75" customHeight="1"/>
    <row r="990" ht="15.75" customHeight="1"/>
    <row r="1021" ht="15.75" customHeight="1"/>
    <row r="1037" ht="15.75" customHeight="1"/>
    <row r="1048" ht="15.75" customHeight="1"/>
    <row r="1079" ht="15.75" customHeight="1"/>
    <row r="1095" ht="15.75" customHeight="1"/>
  </sheetData>
  <sheetProtection password="CEED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1095"/>
  <sheetViews>
    <sheetView topLeftCell="A538" workbookViewId="0">
      <selection activeCell="B569" sqref="B569"/>
    </sheetView>
  </sheetViews>
  <sheetFormatPr defaultRowHeight="15"/>
  <cols>
    <col min="1" max="1" width="74.140625" style="240" customWidth="1"/>
    <col min="2" max="2" width="36.5703125" style="204" customWidth="1"/>
    <col min="3" max="1025" width="9.140625" style="205" customWidth="1"/>
  </cols>
  <sheetData>
    <row r="1" spans="1:8" ht="13.5" customHeight="1">
      <c r="A1" s="241" t="str">
        <f>'Форма ОУ Общие сведения '!A2:C2</f>
        <v>Наименование муниципального образования</v>
      </c>
      <c r="B1" s="242" t="str">
        <f>'Форма ОУ Общие сведения '!E2</f>
        <v>Георгиевский</v>
      </c>
    </row>
    <row r="2" spans="1:8" ht="13.5" customHeight="1">
      <c r="A2" s="241" t="str">
        <f>'Форма ОУ Общие сведения '!A3:C3</f>
        <v xml:space="preserve">Наименование населенного пункта </v>
      </c>
      <c r="B2" s="242" t="str">
        <f>'Форма ОУ Общие сведения '!E3</f>
        <v>село_Краснокумское</v>
      </c>
    </row>
    <row r="3" spans="1:8" ht="13.5" customHeight="1">
      <c r="A3" s="241" t="str">
        <f>'Форма ОУ Общие сведения '!A4:C4</f>
        <v>Наименование образовательной организации</v>
      </c>
      <c r="B3" s="242" t="str">
        <f>'Форма ОУ Общие сведения '!E4</f>
        <v>Муниципальное бюджетное общеобразовательное учреждение "Средняя общеобразовательная школа №26 с. Краснкумского</v>
      </c>
    </row>
    <row r="4" spans="1:8" ht="13.5" customHeight="1">
      <c r="A4" s="241" t="s">
        <v>1320</v>
      </c>
      <c r="B4" s="242" t="str">
        <f>'Форма ОУ Общие сведения '!E5</f>
        <v xml:space="preserve">МБОУ СОШ№26 </v>
      </c>
    </row>
    <row r="5" spans="1:8" ht="13.5" customHeight="1">
      <c r="A5" s="241" t="str">
        <f>'Форма ОУ Общие сведения '!A6:C6</f>
        <v>Отнесение к группе ОО (кластер)</v>
      </c>
      <c r="B5" s="242">
        <f ca="1">'Форма ОУ Общие сведения '!E6</f>
        <v>8</v>
      </c>
    </row>
    <row r="6" spans="1:8" ht="13.5" customHeight="1">
      <c r="A6" s="241" t="str">
        <f>'Форма ОУ Общие сведения '!A7:C7</f>
        <v>Вид образовательной организации</v>
      </c>
      <c r="B6" s="242" t="str">
        <f>'Форма ОУ Общие сведения '!E7</f>
        <v>СОШ</v>
      </c>
    </row>
    <row r="7" spans="1:8" ht="13.5" customHeight="1">
      <c r="A7" s="241" t="str">
        <f>'Форма ОУ Общие сведения '!A8:C8</f>
        <v>Тип учреждения (организации)</v>
      </c>
      <c r="B7" s="242" t="str">
        <f>'Форма ОУ Общие сведения '!E8</f>
        <v>бюджетное</v>
      </c>
      <c r="H7" s="243"/>
    </row>
    <row r="8" spans="1:8" ht="13.5" customHeight="1">
      <c r="A8" s="241" t="str">
        <f>'Форма ОУ Общие сведения '!A9:C9</f>
        <v xml:space="preserve">Руководитель ОО: фамилия </v>
      </c>
      <c r="B8" s="242" t="str">
        <f>'Форма ОУ Общие сведения '!E9</f>
        <v xml:space="preserve">Стратулат </v>
      </c>
    </row>
    <row r="9" spans="1:8" ht="13.5" customHeight="1">
      <c r="A9" s="241" t="str">
        <f>'Форма ОУ Общие сведения '!A10:C10</f>
        <v>имя</v>
      </c>
      <c r="B9" s="242" t="str">
        <f>'Форма ОУ Общие сведения '!E10</f>
        <v xml:space="preserve">Елена </v>
      </c>
    </row>
    <row r="10" spans="1:8" ht="13.5" customHeight="1">
      <c r="A10" s="241" t="str">
        <f>'Форма ОУ Общие сведения '!A11:C11</f>
        <v>отчество</v>
      </c>
      <c r="B10" s="242" t="str">
        <f>'Форма ОУ Общие сведения '!E11</f>
        <v xml:space="preserve"> Васильевна</v>
      </c>
    </row>
    <row r="11" spans="1:8" ht="13.5" customHeight="1">
      <c r="A11" s="241" t="str">
        <f>'Форма ОУ Общие сведения '!A12:C12</f>
        <v xml:space="preserve">рабочий телефон  8 (ХХХХ) ХХ-ХХ-ХХ (доб) </v>
      </c>
      <c r="B11" s="242" t="str">
        <f>'Форма ОУ Общие сведения '!E12</f>
        <v>8(87951) 48-2-57</v>
      </c>
    </row>
    <row r="12" spans="1:8" ht="13.5" customHeight="1">
      <c r="A12" s="241" t="str">
        <f>'Форма ОУ Общие сведения '!A13:C13</f>
        <v>адрес электронной почты</v>
      </c>
      <c r="B12" s="242" t="str">
        <f>'Форма ОУ Общие сведения '!E13</f>
        <v>school-26@list.ru</v>
      </c>
    </row>
    <row r="13" spans="1:8" ht="13.5" customHeight="1">
      <c r="A13" s="241" t="str">
        <f>'Форма ОУ Общие сведения '!A14:C14</f>
        <v>адрес сайта ОО</v>
      </c>
      <c r="B13" s="242" t="str">
        <f>'Форма ОУ Общие сведения '!E14</f>
        <v>https://26320-026georg.edusite.ru/</v>
      </c>
    </row>
    <row r="14" spans="1:8" ht="27" customHeight="1">
      <c r="A14" s="241" t="str">
        <f>'Форма ОУ ФГОС НОО'!A5:B5</f>
        <v xml:space="preserve">Заметитель руководителя, курирующий начальные классы/введение обновленных стандартов: фамилия </v>
      </c>
      <c r="B14" s="242" t="str">
        <f>'Форма ОУ ФГОС НОО'!C5</f>
        <v>Губарева</v>
      </c>
    </row>
    <row r="15" spans="1:8" ht="14.25" customHeight="1">
      <c r="A15" s="241" t="str">
        <f>'Форма ОУ ФГОС НОО'!A6:B6</f>
        <v>имя</v>
      </c>
      <c r="B15" s="242" t="str">
        <f>'Форма ОУ ФГОС НОО'!C6</f>
        <v>Ольга</v>
      </c>
    </row>
    <row r="16" spans="1:8" ht="14.25" customHeight="1">
      <c r="A16" s="241" t="str">
        <f>'Форма ОУ ФГОС НОО'!A7:B7</f>
        <v>отчество</v>
      </c>
      <c r="B16" s="242" t="str">
        <f>'Форма ОУ ФГОС НОО'!C7</f>
        <v>Викторовна</v>
      </c>
    </row>
    <row r="17" spans="1:2" ht="14.25" customHeight="1">
      <c r="A17" s="241" t="str">
        <f>'Форма ОУ ФГОС НОО'!A8:B8</f>
        <v xml:space="preserve">рабочий телефон  8 (ХХХХ) ХХ-ХХ-ХХ (доб) </v>
      </c>
      <c r="B17" s="242" t="str">
        <f>'Форма ОУ ФГОС НОО'!C8</f>
        <v>8(87951)48-4-37</v>
      </c>
    </row>
    <row r="18" spans="1:2" ht="14.25" customHeight="1">
      <c r="A18" s="241" t="str">
        <f>'Форма ОУ ФГОС НОО'!A9:B9</f>
        <v>адрес электронной почты</v>
      </c>
      <c r="B18" s="242" t="str">
        <f>'Форма ОУ ФГОС НОО'!C9</f>
        <v>olga.gubareva.2014@mail.ru</v>
      </c>
    </row>
    <row r="19" spans="1:2" ht="30" customHeight="1">
      <c r="A19" s="241" t="str">
        <f>'Форма ОУ ФГОС ООО, кадры 5-11'!A5:B5</f>
        <v xml:space="preserve">Заметитель руководителя, курирующий 5-9 классы/введение обновленных стандартов: фамилия </v>
      </c>
      <c r="B19" s="242" t="str">
        <f>'Форма ОУ ФГОС ООО, кадры 5-11'!D5</f>
        <v>Догойда</v>
      </c>
    </row>
    <row r="20" spans="1:2" ht="14.25" customHeight="1">
      <c r="A20" s="241" t="str">
        <f>'Форма ОУ ФГОС ООО, кадры 5-11'!A6:B6</f>
        <v>имя</v>
      </c>
      <c r="B20" s="242" t="str">
        <f>'Форма ОУ ФГОС ООО, кадры 5-11'!D6</f>
        <v>Людмила</v>
      </c>
    </row>
    <row r="21" spans="1:2" ht="14.25" customHeight="1">
      <c r="A21" s="241" t="str">
        <f>'Форма ОУ ФГОС ООО, кадры 5-11'!A7:B7</f>
        <v>отчество</v>
      </c>
      <c r="B21" s="242" t="str">
        <f>'Форма ОУ ФГОС ООО, кадры 5-11'!D7</f>
        <v>Михайловна</v>
      </c>
    </row>
    <row r="22" spans="1:2" ht="14.25" customHeight="1">
      <c r="A22" s="241" t="str">
        <f>'Форма ОУ ФГОС ООО, кадры 5-11'!A8:B8</f>
        <v xml:space="preserve">рабочий телефон  8 (ХХХХ) ХХ-ХХ-ХХ (доб) </v>
      </c>
      <c r="B22" s="242" t="str">
        <f>'Форма ОУ ФГОС ООО, кадры 5-11'!D8</f>
        <v>8(87951)48-4-37</v>
      </c>
    </row>
    <row r="23" spans="1:2" ht="14.25" customHeight="1">
      <c r="A23" s="241" t="str">
        <f>'Форма ОУ ФГОС ООО, кадры 5-11'!A9:B9</f>
        <v>адрес электронной почты</v>
      </c>
      <c r="B23" s="242" t="str">
        <f>'Форма ОУ ФГОС ООО, кадры 5-11'!D9</f>
        <v>dogoydal@mail.ru</v>
      </c>
    </row>
    <row r="24" spans="1:2" ht="14.25" customHeight="1">
      <c r="A24" s="241" t="str">
        <f>'Форма ОУ  ФГОС СОО'!A6:B6</f>
        <v xml:space="preserve">Заметитель руководителя, курирующий    10-11 классы/ ФГОС СОО:                  фамилия </v>
      </c>
      <c r="B24" s="242" t="str">
        <f>'Форма ОУ  ФГОС СОО'!C6</f>
        <v>Догойда</v>
      </c>
    </row>
    <row r="25" spans="1:2" ht="14.25" customHeight="1">
      <c r="A25" s="241" t="str">
        <f>'Форма ОУ  ФГОС СОО'!A7:B7</f>
        <v>имя</v>
      </c>
      <c r="B25" s="242" t="str">
        <f>'Форма ОУ  ФГОС СОО'!C7</f>
        <v>Людмила</v>
      </c>
    </row>
    <row r="26" spans="1:2" ht="14.25" customHeight="1">
      <c r="A26" s="241" t="str">
        <f>'Форма ОУ  ФГОС СОО'!A8:B8</f>
        <v>отчество</v>
      </c>
      <c r="B26" s="242" t="str">
        <f>'Форма ОУ  ФГОС СОО'!C8</f>
        <v>Михайловна</v>
      </c>
    </row>
    <row r="27" spans="1:2" ht="14.25" customHeight="1">
      <c r="A27" s="241" t="str">
        <f>'Форма ОУ  ФГОС СОО'!A9:B9</f>
        <v xml:space="preserve">рабочий телефон  8 (ХХХХ) ХХ-ХХ-ХХ (доб) </v>
      </c>
      <c r="B27" s="242" t="str">
        <f>'Форма ОУ  ФГОС СОО'!C9</f>
        <v>8(87951)-48-4-37</v>
      </c>
    </row>
    <row r="28" spans="1:2" ht="14.25" customHeight="1">
      <c r="A28" s="241" t="str">
        <f>'Форма ОУ  ФГОС СОО'!A10:B10</f>
        <v>адрес электронной почты</v>
      </c>
      <c r="B28" s="242" t="str">
        <f>'Форма ОУ  ФГОС СОО'!C10</f>
        <v>dogoydal@mail.ru</v>
      </c>
    </row>
    <row r="29" spans="1:2" ht="14.25" customHeight="1">
      <c r="A29" s="244" t="str">
        <f>'Форма ОУ Общие сведения '!A15:C15</f>
        <v xml:space="preserve">Общие сведения о детском коллективе </v>
      </c>
      <c r="B29" s="242"/>
    </row>
    <row r="30" spans="1:2" ht="14.25" customHeight="1">
      <c r="A30" s="241" t="str">
        <f>'Форма ОУ Общие сведения '!A16:C16</f>
        <v>Количество классов, из них:</v>
      </c>
      <c r="B30" s="242">
        <f>'Форма ОУ Общие сведения '!E16</f>
        <v>51</v>
      </c>
    </row>
    <row r="31" spans="1:2" ht="14.25" customHeight="1">
      <c r="A31" s="241" t="str">
        <f>'Форма ОУ Общие сведения '!A17:C17</f>
        <v xml:space="preserve">количество 1-х классов </v>
      </c>
      <c r="B31" s="242">
        <f>'Форма ОУ Общие сведения '!E17</f>
        <v>5</v>
      </c>
    </row>
    <row r="32" spans="1:2" ht="14.25" customHeight="1">
      <c r="A32" s="241" t="str">
        <f>'Форма ОУ Общие сведения '!A18:C18</f>
        <v xml:space="preserve">количество 2-х классов </v>
      </c>
      <c r="B32" s="242">
        <f>'Форма ОУ Общие сведения '!E18</f>
        <v>6</v>
      </c>
    </row>
    <row r="33" spans="1:2" ht="14.25" customHeight="1">
      <c r="A33" s="241" t="str">
        <f>'Форма ОУ Общие сведения '!A19:C19</f>
        <v xml:space="preserve">количество 3-х классов </v>
      </c>
      <c r="B33" s="242">
        <f>'Форма ОУ Общие сведения '!E19</f>
        <v>5</v>
      </c>
    </row>
    <row r="34" spans="1:2" ht="14.25" customHeight="1">
      <c r="A34" s="241" t="str">
        <f>'Форма ОУ Общие сведения '!A20:C20</f>
        <v xml:space="preserve">количество 4-х классов </v>
      </c>
      <c r="B34" s="242">
        <f>'Форма ОУ Общие сведения '!E20</f>
        <v>5</v>
      </c>
    </row>
    <row r="35" spans="1:2" ht="14.25" customHeight="1">
      <c r="A35" s="241" t="str">
        <f>'Форма ОУ Общие сведения '!A21:C21</f>
        <v xml:space="preserve">количество 5-х классов </v>
      </c>
      <c r="B35" s="242">
        <f>'Форма ОУ Общие сведения '!E21</f>
        <v>6</v>
      </c>
    </row>
    <row r="36" spans="1:2" ht="14.25" customHeight="1">
      <c r="A36" s="241" t="str">
        <f>'Форма ОУ Общие сведения '!A22:C22</f>
        <v xml:space="preserve">количество 6-х классов </v>
      </c>
      <c r="B36" s="242">
        <f>'Форма ОУ Общие сведения '!E22</f>
        <v>6</v>
      </c>
    </row>
    <row r="37" spans="1:2" ht="14.25" customHeight="1">
      <c r="A37" s="241" t="str">
        <f>'Форма ОУ Общие сведения '!A23:C23</f>
        <v xml:space="preserve">количество 7-х классов </v>
      </c>
      <c r="B37" s="242">
        <f>'Форма ОУ Общие сведения '!E23</f>
        <v>6</v>
      </c>
    </row>
    <row r="38" spans="1:2" ht="14.25" customHeight="1">
      <c r="A38" s="241" t="str">
        <f>'Форма ОУ Общие сведения '!A24:C24</f>
        <v xml:space="preserve">количество 8-х классов </v>
      </c>
      <c r="B38" s="242">
        <f>'Форма ОУ Общие сведения '!E24</f>
        <v>5</v>
      </c>
    </row>
    <row r="39" spans="1:2" ht="14.25" customHeight="1">
      <c r="A39" s="241" t="str">
        <f>'Форма ОУ Общие сведения '!A25:C25</f>
        <v xml:space="preserve">количество 9-х классов </v>
      </c>
      <c r="B39" s="242">
        <f>'Форма ОУ Общие сведения '!E25</f>
        <v>4</v>
      </c>
    </row>
    <row r="40" spans="1:2" ht="14.25" customHeight="1">
      <c r="A40" s="241" t="str">
        <f>'Форма ОУ Общие сведения '!A26:C26</f>
        <v xml:space="preserve">количество 10-х классов </v>
      </c>
      <c r="B40" s="242">
        <f>'Форма ОУ Общие сведения '!E26</f>
        <v>2</v>
      </c>
    </row>
    <row r="41" spans="1:2" ht="14.25" customHeight="1">
      <c r="A41" s="241" t="str">
        <f>'Форма ОУ Общие сведения '!A27:C27</f>
        <v xml:space="preserve">количество 11-х классов </v>
      </c>
      <c r="B41" s="242">
        <f>'Форма ОУ Общие сведения '!E27</f>
        <v>1</v>
      </c>
    </row>
    <row r="42" spans="1:2" ht="14.25" customHeight="1">
      <c r="A42" s="241" t="str">
        <f>'Форма ОУ Общие сведения '!A28:C28</f>
        <v xml:space="preserve">Количество обучающихся, всего в ОО, из них : </v>
      </c>
      <c r="B42" s="242">
        <f>'Форма ОУ Общие сведения '!E28</f>
        <v>1251</v>
      </c>
    </row>
    <row r="43" spans="1:2" ht="14.25" customHeight="1">
      <c r="A43" s="241" t="str">
        <f>'Форма ОУ Общие сведения '!A29:C29</f>
        <v>количество обучающихся с ОВЗ</v>
      </c>
      <c r="B43" s="242">
        <f>'Форма ОУ Общие сведения '!E29</f>
        <v>43</v>
      </c>
    </row>
    <row r="44" spans="1:2" ht="14.25" customHeight="1">
      <c r="A44" s="241" t="str">
        <f>'Форма ОУ Общие сведения '!A30:C30</f>
        <v xml:space="preserve">количество детей-инвалидов </v>
      </c>
      <c r="B44" s="242">
        <f>'Форма ОУ Общие сведения '!E30</f>
        <v>22</v>
      </c>
    </row>
    <row r="45" spans="1:2" ht="14.25" customHeight="1">
      <c r="A45" s="241" t="str">
        <f>'Форма ОУ Общие сведения '!A31:C31</f>
        <v>количество обучающихся в 1-х классах, из них:</v>
      </c>
      <c r="B45" s="242">
        <f>'Форма ОУ Общие сведения '!E31</f>
        <v>145</v>
      </c>
    </row>
    <row r="46" spans="1:2" ht="14.25" customHeight="1">
      <c r="A46" s="241" t="str">
        <f>'Форма ОУ Общие сведения '!A32:C32</f>
        <v>количество обучающихся с ОВЗ</v>
      </c>
      <c r="B46" s="242">
        <f>'Форма ОУ Общие сведения '!E32</f>
        <v>0</v>
      </c>
    </row>
    <row r="47" spans="1:2" ht="14.25" customHeight="1">
      <c r="A47" s="241" t="str">
        <f>'Форма ОУ Общие сведения '!A33:C33</f>
        <v xml:space="preserve">количество детей-инвалидов </v>
      </c>
      <c r="B47" s="242">
        <f>'Форма ОУ Общие сведения '!E33</f>
        <v>1</v>
      </c>
    </row>
    <row r="48" spans="1:2" ht="14.25" customHeight="1">
      <c r="A48" s="241" t="str">
        <f>'Форма ОУ Общие сведения '!A34:C34</f>
        <v>количество обучающихся во 2-х классах, из них:</v>
      </c>
      <c r="B48" s="242">
        <f>'Форма ОУ Общие сведения '!E34</f>
        <v>162</v>
      </c>
    </row>
    <row r="49" spans="1:2" ht="14.25" customHeight="1">
      <c r="A49" s="241" t="str">
        <f>'Форма ОУ Общие сведения '!A35:C35</f>
        <v>количество обучающихся с ОВЗ</v>
      </c>
      <c r="B49" s="242">
        <f>'Форма ОУ Общие сведения '!E35</f>
        <v>0</v>
      </c>
    </row>
    <row r="50" spans="1:2" ht="14.25" customHeight="1">
      <c r="A50" s="241" t="str">
        <f>'Форма ОУ Общие сведения '!A36:C36</f>
        <v xml:space="preserve">количество детей-инвалидов </v>
      </c>
      <c r="B50" s="242">
        <f>'Форма ОУ Общие сведения '!E36</f>
        <v>2</v>
      </c>
    </row>
    <row r="51" spans="1:2" ht="14.25" customHeight="1">
      <c r="A51" s="241" t="str">
        <f>'Форма ОУ Общие сведения '!A37:C37</f>
        <v>количество обучающихся в 3-х классах, из них:</v>
      </c>
      <c r="B51" s="242">
        <f>'Форма ОУ Общие сведения '!E37</f>
        <v>152</v>
      </c>
    </row>
    <row r="52" spans="1:2" ht="14.25" customHeight="1">
      <c r="A52" s="241" t="str">
        <f>'Форма ОУ Общие сведения '!A38:C38</f>
        <v>количество обучающихся с ОВЗ</v>
      </c>
      <c r="B52" s="242">
        <f>'Форма ОУ Общие сведения '!E38</f>
        <v>0</v>
      </c>
    </row>
    <row r="53" spans="1:2" ht="14.25" customHeight="1">
      <c r="A53" s="241" t="str">
        <f>'Форма ОУ Общие сведения '!A39:C39</f>
        <v xml:space="preserve">количество детей-инвалидов </v>
      </c>
      <c r="B53" s="242">
        <f>'Форма ОУ Общие сведения '!E39</f>
        <v>4</v>
      </c>
    </row>
    <row r="54" spans="1:2" ht="14.25" customHeight="1">
      <c r="A54" s="241" t="str">
        <f>'Форма ОУ Общие сведения '!A40:C40</f>
        <v>количество обучающихся  в 4-х классах, из них:</v>
      </c>
      <c r="B54" s="242">
        <f>'Форма ОУ Общие сведения '!E40</f>
        <v>129</v>
      </c>
    </row>
    <row r="55" spans="1:2" ht="14.25" customHeight="1">
      <c r="A55" s="241" t="str">
        <f>'Форма ОУ Общие сведения '!A41:C41</f>
        <v>количество обучающихся с ОВЗ</v>
      </c>
      <c r="B55" s="242">
        <f>'Форма ОУ Общие сведения '!E41</f>
        <v>0</v>
      </c>
    </row>
    <row r="56" spans="1:2" ht="14.25" customHeight="1">
      <c r="A56" s="241" t="str">
        <f>'Форма ОУ Общие сведения '!A42:C42</f>
        <v xml:space="preserve">количество детей-инвалидов </v>
      </c>
      <c r="B56" s="242">
        <f>'Форма ОУ Общие сведения '!E42</f>
        <v>2</v>
      </c>
    </row>
    <row r="57" spans="1:2" ht="14.25" customHeight="1">
      <c r="A57" s="241" t="str">
        <f>'Форма ОУ Общие сведения '!A43:C43</f>
        <v>количество обучающихся в 5-х классах, из них:</v>
      </c>
      <c r="B57" s="242">
        <f>'Форма ОУ Общие сведения '!E43</f>
        <v>150</v>
      </c>
    </row>
    <row r="58" spans="1:2" ht="14.25" customHeight="1">
      <c r="A58" s="241" t="str">
        <f>'Форма ОУ Общие сведения '!A44:C44</f>
        <v>количество обучающихся с ОВЗ</v>
      </c>
      <c r="B58" s="242">
        <f>'Форма ОУ Общие сведения '!E44</f>
        <v>10</v>
      </c>
    </row>
    <row r="59" spans="1:2" ht="14.25" customHeight="1">
      <c r="A59" s="241" t="str">
        <f>'Форма ОУ Общие сведения '!A45:C45</f>
        <v xml:space="preserve">количество детей-инвалидов </v>
      </c>
      <c r="B59" s="242">
        <f>'Форма ОУ Общие сведения '!E45</f>
        <v>3</v>
      </c>
    </row>
    <row r="60" spans="1:2" ht="14.25" customHeight="1">
      <c r="A60" s="241" t="str">
        <f>'Форма ОУ Общие сведения '!A46:C46</f>
        <v>количество обучающихся в 6-х классах, из них:</v>
      </c>
      <c r="B60" s="242">
        <f>'Форма ОУ Общие сведения '!E46</f>
        <v>129</v>
      </c>
    </row>
    <row r="61" spans="1:2" ht="14.25" customHeight="1">
      <c r="A61" s="241" t="str">
        <f>'Форма ОУ Общие сведения '!A47:C47</f>
        <v>количество обучающихся с ОВЗ</v>
      </c>
      <c r="B61" s="242">
        <f>'Форма ОУ Общие сведения '!E47</f>
        <v>14</v>
      </c>
    </row>
    <row r="62" spans="1:2" ht="14.25" customHeight="1">
      <c r="A62" s="241" t="str">
        <f>'Форма ОУ Общие сведения '!A48:C48</f>
        <v xml:space="preserve">количество детей-инвалидов </v>
      </c>
      <c r="B62" s="242">
        <f>'Форма ОУ Общие сведения '!E48</f>
        <v>1</v>
      </c>
    </row>
    <row r="63" spans="1:2" ht="14.25" customHeight="1">
      <c r="A63" s="241" t="str">
        <f>'Форма ОУ Общие сведения '!A49:C49</f>
        <v>количество обучающихся в 7-х классах, из них:</v>
      </c>
      <c r="B63" s="242">
        <f>'Форма ОУ Общие сведения '!E49</f>
        <v>141</v>
      </c>
    </row>
    <row r="64" spans="1:2" ht="14.25" customHeight="1">
      <c r="A64" s="241" t="str">
        <f>'Форма ОУ Общие сведения '!A50:C50</f>
        <v>количество обучающихся с ОВЗ</v>
      </c>
      <c r="B64" s="242">
        <f>'Форма ОУ Общие сведения '!E50</f>
        <v>9</v>
      </c>
    </row>
    <row r="65" spans="1:2" ht="14.25" customHeight="1">
      <c r="A65" s="241" t="str">
        <f>'Форма ОУ Общие сведения '!A51:C51</f>
        <v xml:space="preserve">количество детей-инвалидов </v>
      </c>
      <c r="B65" s="242">
        <f>'Форма ОУ Общие сведения '!E51</f>
        <v>3</v>
      </c>
    </row>
    <row r="66" spans="1:2" ht="14.25" customHeight="1">
      <c r="A66" s="241" t="str">
        <f>'Форма ОУ Общие сведения '!A52:C52</f>
        <v>количество обучающихся в 8-х классах, из них:</v>
      </c>
      <c r="B66" s="242">
        <f>'Форма ОУ Общие сведения '!E52</f>
        <v>94</v>
      </c>
    </row>
    <row r="67" spans="1:2" ht="14.25" customHeight="1">
      <c r="A67" s="241" t="str">
        <f>'Форма ОУ Общие сведения '!A53:C53</f>
        <v>количество обучающихся с ОВЗ</v>
      </c>
      <c r="B67" s="242">
        <f>'Форма ОУ Общие сведения '!E53</f>
        <v>10</v>
      </c>
    </row>
    <row r="68" spans="1:2" ht="14.25" customHeight="1">
      <c r="A68" s="241" t="str">
        <f>'Форма ОУ Общие сведения '!A54:C54</f>
        <v xml:space="preserve">количество детей-инвалидов </v>
      </c>
      <c r="B68" s="242">
        <f>'Форма ОУ Общие сведения '!E54</f>
        <v>3</v>
      </c>
    </row>
    <row r="69" spans="1:2" ht="14.25" customHeight="1">
      <c r="A69" s="241" t="str">
        <f>'Форма ОУ Общие сведения '!A55:C55</f>
        <v>количество обучающихся в 9-х классах, из них:</v>
      </c>
      <c r="B69" s="242">
        <f>'Форма ОУ Общие сведения '!E55</f>
        <v>92</v>
      </c>
    </row>
    <row r="70" spans="1:2" ht="14.25" customHeight="1">
      <c r="A70" s="241" t="str">
        <f>'Форма ОУ Общие сведения '!A56:C56</f>
        <v>количество обучающихся с ОВЗ</v>
      </c>
      <c r="B70" s="242">
        <f>'Форма ОУ Общие сведения '!E56</f>
        <v>0</v>
      </c>
    </row>
    <row r="71" spans="1:2" ht="14.25" customHeight="1">
      <c r="A71" s="241" t="str">
        <f>'Форма ОУ Общие сведения '!A57:C57</f>
        <v xml:space="preserve">количество детей-инвалидов </v>
      </c>
      <c r="B71" s="242">
        <f>'Форма ОУ Общие сведения '!E57</f>
        <v>2</v>
      </c>
    </row>
    <row r="72" spans="1:2" ht="14.25" customHeight="1">
      <c r="A72" s="241" t="str">
        <f>'Форма ОУ Общие сведения '!A58:C58</f>
        <v>количество обучающихся в 10-х классах, из них:</v>
      </c>
      <c r="B72" s="242">
        <f>'Форма ОУ Общие сведения '!E58</f>
        <v>37</v>
      </c>
    </row>
    <row r="73" spans="1:2" ht="14.25" customHeight="1">
      <c r="A73" s="241" t="str">
        <f>'Форма ОУ Общие сведения '!A59:C59</f>
        <v>количество обучающихся с ОВЗ</v>
      </c>
      <c r="B73" s="242">
        <f>'Форма ОУ Общие сведения '!E59</f>
        <v>0</v>
      </c>
    </row>
    <row r="74" spans="1:2" ht="14.25" customHeight="1">
      <c r="A74" s="241" t="str">
        <f>'Форма ОУ Общие сведения '!A60:C60</f>
        <v xml:space="preserve">количество детей-инвалидов </v>
      </c>
      <c r="B74" s="242">
        <f>'Форма ОУ Общие сведения '!E60</f>
        <v>1</v>
      </c>
    </row>
    <row r="75" spans="1:2" ht="14.25" customHeight="1">
      <c r="A75" s="241" t="str">
        <f>'Форма ОУ Общие сведения '!A61:C61</f>
        <v>количество обучающихся в 11-х классах, из них:</v>
      </c>
      <c r="B75" s="242">
        <f>'Форма ОУ Общие сведения '!E61</f>
        <v>20</v>
      </c>
    </row>
    <row r="76" spans="1:2" ht="14.25" customHeight="1">
      <c r="A76" s="241" t="str">
        <f>'Форма ОУ Общие сведения '!A62:C62</f>
        <v>количество обучающихся с ОВЗ</v>
      </c>
      <c r="B76" s="242">
        <f>'Форма ОУ Общие сведения '!E62</f>
        <v>0</v>
      </c>
    </row>
    <row r="77" spans="1:2" ht="14.25" customHeight="1">
      <c r="A77" s="241" t="str">
        <f>'Форма ОУ Общие сведения '!A63:C63</f>
        <v xml:space="preserve">количество детей-инвалидов </v>
      </c>
      <c r="B77" s="242">
        <f>'Форма ОУ Общие сведения '!E63</f>
        <v>0</v>
      </c>
    </row>
    <row r="78" spans="1:2" ht="14.25" customHeight="1">
      <c r="A78" s="241" t="str">
        <f>'Форма ОУ Общие сведения '!A64:C64</f>
        <v xml:space="preserve">Планируемое количество 1-х  классов на 01 сентября 2022/23 уч. г. </v>
      </c>
      <c r="B78" s="242">
        <f>'Форма ОУ Общие сведения '!E64</f>
        <v>5</v>
      </c>
    </row>
    <row r="79" spans="1:2" ht="14.25" customHeight="1">
      <c r="A79" s="241" t="str">
        <f>'Форма ОУ Общие сведения '!A65:C65</f>
        <v xml:space="preserve">Планируемое количество 5 -х  классов на 01 сентября 2022/23 уч. г. </v>
      </c>
      <c r="B79" s="242">
        <f>'Форма ОУ Общие сведения '!E65</f>
        <v>5</v>
      </c>
    </row>
    <row r="80" spans="1:2" ht="14.25" customHeight="1">
      <c r="A80" s="241" t="s">
        <v>1321</v>
      </c>
      <c r="B80" s="242">
        <f>'Форма ОУ ФГОС НОО'!E28</f>
        <v>143</v>
      </c>
    </row>
    <row r="81" spans="1:4" ht="14.25" customHeight="1">
      <c r="A81" s="241" t="s">
        <v>1322</v>
      </c>
      <c r="B81" s="242">
        <f>'Форма ОУ ФГОС ООО, кадры 5-11'!E65</f>
        <v>136</v>
      </c>
    </row>
    <row r="82" spans="1:4" ht="14.25" customHeight="1">
      <c r="A82" s="241" t="s">
        <v>1323</v>
      </c>
      <c r="B82" s="242">
        <f>'Форма ОУ  ФГОС СОО'!E23</f>
        <v>10</v>
      </c>
    </row>
    <row r="83" spans="1:4" ht="14.25" customHeight="1">
      <c r="A83" s="241" t="s">
        <v>1324</v>
      </c>
      <c r="B83" s="242">
        <f>'Форма ОУ ФГОС НОО'!F28+'Форма ОУ ФГОС ООО, кадры 5-11'!F65+'Форма ОУ  ФГОС СОО'!F23</f>
        <v>140</v>
      </c>
    </row>
    <row r="84" spans="1:4" ht="14.25" customHeight="1">
      <c r="A84" s="241" t="s">
        <v>1099</v>
      </c>
      <c r="B84" s="242">
        <f>'Форма ОУ ФГОС НОО'!G28+'Форма ОУ ФГОС ООО, кадры 5-11'!G65+'Форма ОУ  ФГОС СОО'!G23</f>
        <v>314</v>
      </c>
    </row>
    <row r="85" spans="1:4" ht="14.25" customHeight="1">
      <c r="A85" s="241" t="s">
        <v>1100</v>
      </c>
      <c r="B85" s="242">
        <f>'Форма ОУ ФГОС НОО'!H28+'Форма ОУ ФГОС ООО, кадры 5-11'!H65+'Форма ОУ  ФГОС СОО'!H23</f>
        <v>56</v>
      </c>
    </row>
    <row r="86" spans="1:4" ht="14.25" customHeight="1">
      <c r="A86" s="244" t="s">
        <v>1325</v>
      </c>
      <c r="B86" s="242"/>
    </row>
    <row r="87" spans="1:4" ht="14.25" customHeight="1">
      <c r="A87" s="241" t="s">
        <v>1326</v>
      </c>
      <c r="B87" s="242">
        <f>'Форма ОУ ФГОС НОО'!J28+'Форма ОУ ФГОС НОО'!K28+'Форма ОУ ФГОС НОО'!L28+'Форма ОУ ФГОС ООО, кадры 5-11'!I65+'Форма ОУ ФГОС ООО, кадры 5-11'!J65+'Форма ОУ ФГОС ООО, кадры 5-11'!K65+'Форма ОУ  ФГОС СОО'!I23+'Форма ОУ  ФГОС СОО'!J23+'Форма ОУ  ФГОС СОО'!K23</f>
        <v>5</v>
      </c>
      <c r="D87" s="245">
        <f>B87-B88-B89-B90</f>
        <v>0</v>
      </c>
    </row>
    <row r="88" spans="1:4" ht="14.25" customHeight="1">
      <c r="A88" s="241" t="s">
        <v>1327</v>
      </c>
      <c r="B88" s="242">
        <f>'Форма ОУ ФГОС НОО'!J28+'Форма ОУ ФГОС ООО, кадры 5-11'!I65+'Форма ОУ  ФГОС СОО'!I23</f>
        <v>0</v>
      </c>
    </row>
    <row r="89" spans="1:4" ht="14.25" customHeight="1">
      <c r="A89" s="241" t="s">
        <v>1328</v>
      </c>
      <c r="B89" s="242">
        <f>'Форма ОУ ФГОС НОО'!K28+'Форма ОУ ФГОС ООО, кадры 5-11'!J65+'Форма ОУ  ФГОС СОО'!J23</f>
        <v>5</v>
      </c>
    </row>
    <row r="90" spans="1:4" ht="14.25" customHeight="1">
      <c r="A90" s="241" t="s">
        <v>1167</v>
      </c>
      <c r="B90" s="242">
        <f>'Форма ОУ ФГОС НОО'!L28+'Форма ОУ ФГОС ООО, кадры 5-11'!K65+'Форма ОУ  ФГОС СОО'!K23</f>
        <v>0</v>
      </c>
    </row>
    <row r="91" spans="1:4" ht="14.25" customHeight="1">
      <c r="A91" s="241" t="s">
        <v>1329</v>
      </c>
      <c r="B91" s="242">
        <f>'Форма ОУ ФГОС НОО'!M28+'Форма ОУ ФГОС ООО, кадры 5-11'!L65+'Форма ОУ  ФГОС СОО'!L23</f>
        <v>0</v>
      </c>
    </row>
    <row r="92" spans="1:4" ht="14.25" customHeight="1">
      <c r="A92" s="241" t="s">
        <v>1449</v>
      </c>
      <c r="B92" s="246">
        <f>'СВОД по формам ОУ (кол-во)'!B92/SUM('СВОД по формам ОУ (кол-во)'!$B$92:$B$94)*100</f>
        <v>48.681055155875299</v>
      </c>
      <c r="C92" s="212"/>
      <c r="D92" s="247">
        <f>100-(B92+B93+B94)</f>
        <v>0</v>
      </c>
    </row>
    <row r="93" spans="1:4" ht="14.25" customHeight="1">
      <c r="A93" s="241" t="s">
        <v>1331</v>
      </c>
      <c r="B93" s="246">
        <f>'СВОД по формам ОУ (кол-во)'!B93/SUM('СВОД по формам ОУ (кол-во)'!$B$92:$B$94)*100</f>
        <v>51.318944844124701</v>
      </c>
      <c r="C93" s="212"/>
    </row>
    <row r="94" spans="1:4" ht="14.25" customHeight="1">
      <c r="A94" s="241" t="s">
        <v>1332</v>
      </c>
      <c r="B94" s="246">
        <f>'СВОД по формам ОУ (кол-во)'!B94/SUM('СВОД по формам ОУ (кол-во)'!$B$92:$B$94)*100</f>
        <v>0</v>
      </c>
      <c r="C94" s="212"/>
    </row>
    <row r="95" spans="1:4" ht="14.25" customHeight="1">
      <c r="A95" s="241" t="s">
        <v>1450</v>
      </c>
      <c r="B95" s="248">
        <f>('Форма ОУ ФГОС НОО'!N28+'Форма ОУ ФГОС ООО, кадры 5-11'!M65+'Форма ОУ  ФГОС СОО'!M23)/B42*100</f>
        <v>100</v>
      </c>
      <c r="C95" s="212"/>
      <c r="D95" s="249">
        <f>100-B95-B96</f>
        <v>0</v>
      </c>
    </row>
    <row r="96" spans="1:4" ht="14.25" customHeight="1">
      <c r="A96" s="241" t="s">
        <v>1334</v>
      </c>
      <c r="B96" s="248">
        <f>('Форма ОУ ФГОС НОО'!O28+'Форма ОУ ФГОС ООО, кадры 5-11'!N65+'Форма ОУ  ФГОС СОО'!N23)/B42*100</f>
        <v>0</v>
      </c>
      <c r="C96" s="212"/>
    </row>
    <row r="97" spans="1:3" ht="14.25" customHeight="1">
      <c r="A97" s="250" t="s">
        <v>1335</v>
      </c>
      <c r="B97" s="242"/>
      <c r="C97" s="212"/>
    </row>
    <row r="98" spans="1:3" ht="14.25" customHeight="1">
      <c r="A98" s="251" t="s">
        <v>1451</v>
      </c>
      <c r="B98" s="246">
        <f>'СВОД по формам ОУ (кол-во)'!B98/$B$42*100</f>
        <v>45.323741007194243</v>
      </c>
      <c r="C98" s="212"/>
    </row>
    <row r="99" spans="1:3" ht="14.25" customHeight="1">
      <c r="A99" s="252" t="s">
        <v>983</v>
      </c>
      <c r="B99" s="246">
        <f>'СВОД по формам ОУ (кол-во)'!B99/$B$42*100</f>
        <v>0</v>
      </c>
      <c r="C99" s="212"/>
    </row>
    <row r="100" spans="1:3" ht="14.25" customHeight="1">
      <c r="A100" s="252" t="s">
        <v>987</v>
      </c>
      <c r="B100" s="246">
        <f>'СВОД по формам ОУ (кол-во)'!B100/$B$42*100</f>
        <v>0</v>
      </c>
      <c r="C100" s="212"/>
    </row>
    <row r="101" spans="1:3" ht="14.25" customHeight="1">
      <c r="A101" s="252" t="s">
        <v>991</v>
      </c>
      <c r="B101" s="246">
        <f>'СВОД по формам ОУ (кол-во)'!B101/$B$42*100</f>
        <v>0</v>
      </c>
      <c r="C101" s="212"/>
    </row>
    <row r="102" spans="1:3" ht="14.25" customHeight="1">
      <c r="A102" s="252" t="s">
        <v>995</v>
      </c>
      <c r="B102" s="246">
        <f>'СВОД по формам ОУ (кол-во)'!B102/$B$42*100</f>
        <v>0</v>
      </c>
      <c r="C102" s="212"/>
    </row>
    <row r="103" spans="1:3" ht="14.25" customHeight="1">
      <c r="A103" s="252" t="s">
        <v>998</v>
      </c>
      <c r="B103" s="246">
        <f>'СВОД по формам ОУ (кол-во)'!B103/$B$42*100</f>
        <v>1.6786570743405276</v>
      </c>
      <c r="C103" s="212"/>
    </row>
    <row r="104" spans="1:3" ht="14.25" customHeight="1">
      <c r="A104" s="252" t="s">
        <v>1000</v>
      </c>
      <c r="B104" s="246">
        <f>'СВОД по формам ОУ (кол-во)'!B104/$B$42*100</f>
        <v>0</v>
      </c>
      <c r="C104" s="212"/>
    </row>
    <row r="105" spans="1:3" ht="14.25" customHeight="1">
      <c r="A105" s="252" t="s">
        <v>1001</v>
      </c>
      <c r="B105" s="246">
        <f>'СВОД по формам ОУ (кол-во)'!B105/$B$42*100</f>
        <v>0</v>
      </c>
      <c r="C105" s="212"/>
    </row>
    <row r="106" spans="1:3" ht="14.25" customHeight="1">
      <c r="A106" s="252" t="s">
        <v>1002</v>
      </c>
      <c r="B106" s="246">
        <f>'СВОД по формам ОУ (кол-во)'!B106/$B$42*100</f>
        <v>0</v>
      </c>
      <c r="C106" s="212"/>
    </row>
    <row r="107" spans="1:3" ht="14.25" customHeight="1">
      <c r="A107" s="252" t="s">
        <v>1003</v>
      </c>
      <c r="B107" s="246">
        <f>'СВОД по формам ОУ (кол-во)'!B107/$B$42*100</f>
        <v>0</v>
      </c>
      <c r="C107" s="212"/>
    </row>
    <row r="108" spans="1:3" ht="14.25" customHeight="1">
      <c r="A108" s="252" t="s">
        <v>1004</v>
      </c>
      <c r="B108" s="246">
        <f>'СВОД по формам ОУ (кол-во)'!B108/$B$42*100</f>
        <v>0</v>
      </c>
      <c r="C108" s="212"/>
    </row>
    <row r="109" spans="1:3" ht="14.25" customHeight="1">
      <c r="A109" s="253" t="s">
        <v>1337</v>
      </c>
      <c r="B109" s="246"/>
    </row>
    <row r="110" spans="1:3" ht="27" customHeight="1">
      <c r="A110" s="254" t="s">
        <v>1452</v>
      </c>
      <c r="B110" s="246">
        <f>'СВОД по формам ОУ (кол-во)'!B110/SUM($B$45,$B$48,$B$51,$B$54)*100</f>
        <v>0</v>
      </c>
    </row>
    <row r="111" spans="1:3" ht="14.25" customHeight="1">
      <c r="A111" s="252" t="s">
        <v>985</v>
      </c>
      <c r="B111" s="246">
        <f>'СВОД по формам ОУ (кол-во)'!B111/SUM($B$45,$B$48,$B$51,$B$54)*100</f>
        <v>0</v>
      </c>
    </row>
    <row r="112" spans="1:3" ht="14.25" customHeight="1">
      <c r="A112" s="252" t="s">
        <v>989</v>
      </c>
      <c r="B112" s="246">
        <f>'СВОД по формам ОУ (кол-во)'!B112/SUM($B$45,$B$48,$B$51,$B$54)*100</f>
        <v>0</v>
      </c>
    </row>
    <row r="113" spans="1:2" ht="29.25" customHeight="1">
      <c r="A113" s="254" t="s">
        <v>1453</v>
      </c>
      <c r="B113" s="246">
        <f>'СВОД по формам ОУ (кол-во)'!B113/SUM($B$57,$B$60,$B$63,$B$66,$B$69)*100</f>
        <v>0</v>
      </c>
    </row>
    <row r="114" spans="1:2" ht="14.25" customHeight="1">
      <c r="A114" s="241" t="s">
        <v>1014</v>
      </c>
      <c r="B114" s="246">
        <f>'СВОД по формам ОУ (кол-во)'!B114/SUM($B$57,$B$60,$B$63,$B$66,$B$69)*100</f>
        <v>0</v>
      </c>
    </row>
    <row r="115" spans="1:2" ht="14.25" customHeight="1">
      <c r="A115" s="241" t="s">
        <v>985</v>
      </c>
      <c r="B115" s="246">
        <f>'СВОД по формам ОУ (кол-во)'!B115/SUM($B$57,$B$60,$B$63,$B$66,$B$69)*100</f>
        <v>0</v>
      </c>
    </row>
    <row r="116" spans="1:2" ht="14.25" customHeight="1">
      <c r="A116" s="241" t="s">
        <v>1017</v>
      </c>
      <c r="B116" s="246">
        <f>'СВОД по формам ОУ (кол-во)'!B116/SUM($B$57,$B$60,$B$63,$B$66,$B$69)*100</f>
        <v>0</v>
      </c>
    </row>
    <row r="117" spans="1:2" ht="14.25" customHeight="1">
      <c r="A117" s="241" t="s">
        <v>1019</v>
      </c>
      <c r="B117" s="246">
        <f>'СВОД по формам ОУ (кол-во)'!B117/SUM($B$57,$B$60,$B$63,$B$66,$B$69)*100</f>
        <v>0</v>
      </c>
    </row>
    <row r="118" spans="1:2" ht="14.25" customHeight="1">
      <c r="A118" s="241" t="s">
        <v>1020</v>
      </c>
      <c r="B118" s="246">
        <f>'СВОД по формам ОУ (кол-во)'!B118/SUM($B$57,$B$60,$B$63,$B$66,$B$69)*100</f>
        <v>0</v>
      </c>
    </row>
    <row r="119" spans="1:2" ht="14.25" customHeight="1">
      <c r="A119" s="241" t="s">
        <v>1021</v>
      </c>
      <c r="B119" s="246">
        <f>'СВОД по формам ОУ (кол-во)'!B119/SUM($B$57,$B$60,$B$63,$B$66,$B$69)*100</f>
        <v>0</v>
      </c>
    </row>
    <row r="120" spans="1:2" ht="14.25" customHeight="1">
      <c r="A120" s="241" t="s">
        <v>1022</v>
      </c>
      <c r="B120" s="246">
        <f>'СВОД по формам ОУ (кол-во)'!B120/SUM($B$57,$B$60,$B$63,$B$66,$B$69)*100</f>
        <v>0</v>
      </c>
    </row>
    <row r="121" spans="1:2" ht="14.25" customHeight="1">
      <c r="A121" s="241" t="s">
        <v>1023</v>
      </c>
      <c r="B121" s="246">
        <f>'СВОД по формам ОУ (кол-во)'!B121/SUM($B$57,$B$60,$B$63,$B$66,$B$69)*100</f>
        <v>0</v>
      </c>
    </row>
    <row r="122" spans="1:2" ht="14.25" customHeight="1">
      <c r="A122" s="241" t="s">
        <v>1024</v>
      </c>
      <c r="B122" s="246">
        <f>'СВОД по формам ОУ (кол-во)'!B122/SUM($B$57,$B$60,$B$63,$B$66,$B$69)*100</f>
        <v>0</v>
      </c>
    </row>
    <row r="123" spans="1:2" ht="13.5" customHeight="1">
      <c r="A123" s="253" t="s">
        <v>1337</v>
      </c>
      <c r="B123" s="246"/>
    </row>
    <row r="124" spans="1:2" ht="39.75" customHeight="1">
      <c r="A124" s="254" t="s">
        <v>1454</v>
      </c>
      <c r="B124" s="246">
        <f>'СВОД по формам ОУ (кол-во)'!B124/SUM($B$72,$B$75)*100</f>
        <v>71.929824561403507</v>
      </c>
    </row>
    <row r="125" spans="1:2" ht="13.5" customHeight="1">
      <c r="A125" s="241" t="s">
        <v>1030</v>
      </c>
      <c r="B125" s="246">
        <f>'СВОД по формам ОУ (кол-во)'!B125/SUM($B$72,$B$75)*100</f>
        <v>0</v>
      </c>
    </row>
    <row r="126" spans="1:2" ht="13.5" customHeight="1">
      <c r="A126" s="241" t="s">
        <v>1032</v>
      </c>
      <c r="B126" s="246">
        <f>'СВОД по формам ОУ (кол-во)'!B126/SUM($B$72,$B$75)*100</f>
        <v>0</v>
      </c>
    </row>
    <row r="127" spans="1:2" ht="13.5" customHeight="1">
      <c r="A127" s="241" t="s">
        <v>1034</v>
      </c>
      <c r="B127" s="246">
        <f>'СВОД по формам ОУ (кол-во)'!B127/SUM($B$72,$B$75)*100</f>
        <v>0</v>
      </c>
    </row>
    <row r="128" spans="1:2" ht="13.5" customHeight="1">
      <c r="A128" s="241" t="s">
        <v>1036</v>
      </c>
      <c r="B128" s="246">
        <f>'СВОД по формам ОУ (кол-во)'!B128/SUM($B$72,$B$75)*100</f>
        <v>0</v>
      </c>
    </row>
    <row r="129" spans="1:2" ht="13.5" customHeight="1">
      <c r="A129" s="241" t="s">
        <v>1037</v>
      </c>
      <c r="B129" s="246">
        <f>'СВОД по формам ОУ (кол-во)'!B129/SUM($B$72,$B$75)*100</f>
        <v>0</v>
      </c>
    </row>
    <row r="130" spans="1:2" ht="13.5" customHeight="1">
      <c r="A130" s="241" t="s">
        <v>1038</v>
      </c>
      <c r="B130" s="246">
        <f>'СВОД по формам ОУ (кол-во)'!B130/SUM($B$72,$B$75)*100</f>
        <v>0</v>
      </c>
    </row>
    <row r="131" spans="1:2" ht="13.5" customHeight="1">
      <c r="A131" s="241" t="s">
        <v>1039</v>
      </c>
      <c r="B131" s="246">
        <f>'СВОД по формам ОУ (кол-во)'!B131/SUM($B$72,$B$75)*100</f>
        <v>0</v>
      </c>
    </row>
    <row r="132" spans="1:2" ht="13.5" customHeight="1">
      <c r="A132" s="241" t="s">
        <v>1040</v>
      </c>
      <c r="B132" s="246">
        <f>'СВОД по формам ОУ (кол-во)'!B132/SUM($B$72,$B$75)*100</f>
        <v>0</v>
      </c>
    </row>
    <row r="133" spans="1:2" ht="13.5" customHeight="1">
      <c r="A133" s="241" t="s">
        <v>1041</v>
      </c>
      <c r="B133" s="246">
        <f>'СВОД по формам ОУ (кол-во)'!B133/SUM($B$72,$B$75)*100</f>
        <v>0</v>
      </c>
    </row>
    <row r="134" spans="1:2" ht="13.5" customHeight="1">
      <c r="A134" s="241" t="s">
        <v>1042</v>
      </c>
      <c r="B134" s="246">
        <f>'СВОД по формам ОУ (кол-во)'!B134/SUM($B$72,$B$75)*100</f>
        <v>71.929824561403507</v>
      </c>
    </row>
    <row r="135" spans="1:2" ht="13.5" customHeight="1">
      <c r="A135" s="241" t="s">
        <v>1043</v>
      </c>
      <c r="B135" s="246">
        <f>'СВОД по формам ОУ (кол-во)'!B135/SUM($B$72,$B$75)*100</f>
        <v>0</v>
      </c>
    </row>
    <row r="136" spans="1:2" ht="13.5" customHeight="1">
      <c r="A136" s="241" t="s">
        <v>1044</v>
      </c>
      <c r="B136" s="246">
        <f>'СВОД по формам ОУ (кол-во)'!B136/SUM($B$72,$B$75)*100</f>
        <v>0</v>
      </c>
    </row>
    <row r="137" spans="1:2" ht="13.5" customHeight="1">
      <c r="A137" s="241" t="s">
        <v>1045</v>
      </c>
      <c r="B137" s="246">
        <f>'СВОД по формам ОУ (кол-во)'!B137/SUM($B$72,$B$75)*100</f>
        <v>0</v>
      </c>
    </row>
    <row r="138" spans="1:2" ht="13.5" customHeight="1">
      <c r="A138" s="241" t="s">
        <v>1046</v>
      </c>
      <c r="B138" s="246">
        <f>'СВОД по формам ОУ (кол-во)'!B138/SUM($B$72,$B$75)*100</f>
        <v>0</v>
      </c>
    </row>
    <row r="139" spans="1:2" ht="20.25" customHeight="1">
      <c r="A139" s="253" t="s">
        <v>1341</v>
      </c>
      <c r="B139" s="246"/>
    </row>
    <row r="140" spans="1:2" ht="13.5" hidden="1" customHeight="1">
      <c r="A140" s="254" t="s">
        <v>1455</v>
      </c>
      <c r="B140" s="246">
        <f>'СВОД по формам ОУ (кол-во)'!B140/SUM($B$45,$B$48,$B$51,$B$54)*100</f>
        <v>0</v>
      </c>
    </row>
    <row r="141" spans="1:2" ht="13.5" hidden="1" customHeight="1">
      <c r="A141" s="252" t="s">
        <v>985</v>
      </c>
      <c r="B141" s="246">
        <f>'СВОД по формам ОУ (кол-во)'!B141/SUM($B$45,$B$48,$B$51,$B$54)*100</f>
        <v>0</v>
      </c>
    </row>
    <row r="142" spans="1:2" ht="13.5" hidden="1" customHeight="1">
      <c r="A142" s="252" t="s">
        <v>989</v>
      </c>
      <c r="B142" s="246">
        <f>'СВОД по формам ОУ (кол-во)'!B142/SUM($B$45,$B$48,$B$51,$B$54)*100</f>
        <v>0</v>
      </c>
    </row>
    <row r="143" spans="1:2" ht="13.5" hidden="1" customHeight="1">
      <c r="A143" s="254" t="s">
        <v>1456</v>
      </c>
      <c r="B143" s="246">
        <f>'СВОД по формам ОУ (кол-во)'!B143/SUM($B$57,$B$60,$B$63,$B$66,$B$69)*100</f>
        <v>0</v>
      </c>
    </row>
    <row r="144" spans="1:2" ht="13.5" hidden="1" customHeight="1">
      <c r="A144" s="241" t="s">
        <v>1014</v>
      </c>
      <c r="B144" s="246">
        <f>'СВОД по формам ОУ (кол-во)'!B144/SUM($B$57,$B$60,$B$63,$B$66,$B$69)*100</f>
        <v>0</v>
      </c>
    </row>
    <row r="145" spans="1:2" ht="13.5" hidden="1" customHeight="1">
      <c r="A145" s="241" t="s">
        <v>985</v>
      </c>
      <c r="B145" s="246">
        <f>'СВОД по формам ОУ (кол-во)'!B145/SUM($B$57,$B$60,$B$63,$B$66,$B$69)*100</f>
        <v>0</v>
      </c>
    </row>
    <row r="146" spans="1:2" ht="13.5" hidden="1" customHeight="1">
      <c r="A146" s="241" t="s">
        <v>1017</v>
      </c>
      <c r="B146" s="246">
        <f>'СВОД по формам ОУ (кол-во)'!B146/SUM($B$57,$B$60,$B$63,$B$66,$B$69)*100</f>
        <v>0</v>
      </c>
    </row>
    <row r="147" spans="1:2" ht="13.5" hidden="1" customHeight="1">
      <c r="A147" s="241" t="s">
        <v>1019</v>
      </c>
      <c r="B147" s="246">
        <f>'СВОД по формам ОУ (кол-во)'!B147/SUM($B$57,$B$60,$B$63,$B$66,$B$69)*100</f>
        <v>0</v>
      </c>
    </row>
    <row r="148" spans="1:2" ht="13.5" hidden="1" customHeight="1">
      <c r="A148" s="241" t="s">
        <v>1020</v>
      </c>
      <c r="B148" s="246">
        <f>'СВОД по формам ОУ (кол-во)'!B148/SUM($B$57,$B$60,$B$63,$B$66,$B$69)*100</f>
        <v>0</v>
      </c>
    </row>
    <row r="149" spans="1:2" ht="13.5" hidden="1" customHeight="1">
      <c r="A149" s="241" t="s">
        <v>1021</v>
      </c>
      <c r="B149" s="246">
        <f>'СВОД по формам ОУ (кол-во)'!B149/SUM($B$57,$B$60,$B$63,$B$66,$B$69)*100</f>
        <v>0</v>
      </c>
    </row>
    <row r="150" spans="1:2" ht="13.5" hidden="1" customHeight="1">
      <c r="A150" s="241" t="s">
        <v>1022</v>
      </c>
      <c r="B150" s="246">
        <f>'СВОД по формам ОУ (кол-во)'!B150/SUM($B$57,$B$60,$B$63,$B$66,$B$69)*100</f>
        <v>0</v>
      </c>
    </row>
    <row r="151" spans="1:2" ht="13.5" hidden="1" customHeight="1">
      <c r="A151" s="241" t="s">
        <v>1023</v>
      </c>
      <c r="B151" s="246">
        <f>'СВОД по формам ОУ (кол-во)'!B151/SUM($B$57,$B$60,$B$63,$B$66,$B$69)*100</f>
        <v>0</v>
      </c>
    </row>
    <row r="152" spans="1:2" ht="13.5" hidden="1" customHeight="1">
      <c r="A152" s="241" t="s">
        <v>1024</v>
      </c>
      <c r="B152" s="246">
        <f>'СВОД по формам ОУ (кол-во)'!B152/SUM($B$57,$B$60,$B$63,$B$66,$B$69)*100</f>
        <v>0</v>
      </c>
    </row>
    <row r="153" spans="1:2" ht="13.5" customHeight="1">
      <c r="A153" s="254" t="s">
        <v>1457</v>
      </c>
      <c r="B153" s="246">
        <f>'СВОД по формам ОУ (кол-во)'!B153/SUM($B$72,$B$75)*100</f>
        <v>0</v>
      </c>
    </row>
    <row r="154" spans="1:2" ht="13.5" customHeight="1">
      <c r="A154" s="241" t="s">
        <v>1030</v>
      </c>
      <c r="B154" s="246">
        <f>'СВОД по формам ОУ (кол-во)'!B154/SUM($B$72,$B$75)*100</f>
        <v>0</v>
      </c>
    </row>
    <row r="155" spans="1:2" ht="13.5" customHeight="1">
      <c r="A155" s="241" t="s">
        <v>1032</v>
      </c>
      <c r="B155" s="246">
        <f>'СВОД по формам ОУ (кол-во)'!B155/SUM($B$72,$B$75)*100</f>
        <v>0</v>
      </c>
    </row>
    <row r="156" spans="1:2" ht="13.5" customHeight="1">
      <c r="A156" s="241" t="s">
        <v>1034</v>
      </c>
      <c r="B156" s="246">
        <f>'СВОД по формам ОУ (кол-во)'!B156/SUM($B$72,$B$75)*100</f>
        <v>0</v>
      </c>
    </row>
    <row r="157" spans="1:2" ht="13.5" customHeight="1">
      <c r="A157" s="241" t="s">
        <v>1036</v>
      </c>
      <c r="B157" s="246">
        <f>'СВОД по формам ОУ (кол-во)'!B157/SUM($B$72,$B$75)*100</f>
        <v>0</v>
      </c>
    </row>
    <row r="158" spans="1:2" ht="13.5" customHeight="1">
      <c r="A158" s="241" t="s">
        <v>1037</v>
      </c>
      <c r="B158" s="246">
        <f>'СВОД по формам ОУ (кол-во)'!B158/SUM($B$72,$B$75)*100</f>
        <v>0</v>
      </c>
    </row>
    <row r="159" spans="1:2" ht="13.5" customHeight="1">
      <c r="A159" s="241" t="s">
        <v>1038</v>
      </c>
      <c r="B159" s="246">
        <f>'СВОД по формам ОУ (кол-во)'!B159/SUM($B$72,$B$75)*100</f>
        <v>0</v>
      </c>
    </row>
    <row r="160" spans="1:2" ht="13.5" customHeight="1">
      <c r="A160" s="241" t="s">
        <v>1039</v>
      </c>
      <c r="B160" s="246">
        <f>'СВОД по формам ОУ (кол-во)'!B160/SUM($B$72,$B$75)*100</f>
        <v>0</v>
      </c>
    </row>
    <row r="161" spans="1:2" ht="13.5" customHeight="1">
      <c r="A161" s="241" t="s">
        <v>1040</v>
      </c>
      <c r="B161" s="246">
        <f>'СВОД по формам ОУ (кол-во)'!B161/SUM($B$72,$B$75)*100</f>
        <v>0</v>
      </c>
    </row>
    <row r="162" spans="1:2" ht="13.5" customHeight="1">
      <c r="A162" s="241" t="s">
        <v>1041</v>
      </c>
      <c r="B162" s="246">
        <f>'СВОД по формам ОУ (кол-во)'!B162/SUM($B$72,$B$75)*100</f>
        <v>0</v>
      </c>
    </row>
    <row r="163" spans="1:2" ht="13.5" customHeight="1">
      <c r="A163" s="241" t="s">
        <v>1042</v>
      </c>
      <c r="B163" s="246">
        <f>'СВОД по формам ОУ (кол-во)'!B163/SUM($B$72,$B$75)*100</f>
        <v>28.07017543859649</v>
      </c>
    </row>
    <row r="164" spans="1:2" ht="13.5" customHeight="1">
      <c r="A164" s="241" t="s">
        <v>1043</v>
      </c>
      <c r="B164" s="246">
        <f>'СВОД по формам ОУ (кол-во)'!B164/SUM($B$72,$B$75)*100</f>
        <v>28.07017543859649</v>
      </c>
    </row>
    <row r="165" spans="1:2" ht="13.5" customHeight="1">
      <c r="A165" s="241" t="s">
        <v>1044</v>
      </c>
      <c r="B165" s="246">
        <f>'СВОД по формам ОУ (кол-во)'!B165/SUM($B$72,$B$75)*100</f>
        <v>28.07017543859649</v>
      </c>
    </row>
    <row r="166" spans="1:2" ht="13.5" customHeight="1">
      <c r="A166" s="241" t="s">
        <v>1045</v>
      </c>
      <c r="B166" s="246">
        <f>'СВОД по формам ОУ (кол-во)'!B166/SUM($B$72,$B$75)*100</f>
        <v>0</v>
      </c>
    </row>
    <row r="167" spans="1:2" ht="13.5" customHeight="1">
      <c r="A167" s="241" t="s">
        <v>1046</v>
      </c>
      <c r="B167" s="246">
        <f>'СВОД по формам ОУ (кол-во)'!B167/SUM($B$72,$B$75)*100</f>
        <v>0</v>
      </c>
    </row>
    <row r="168" spans="1:2" ht="13.5" customHeight="1">
      <c r="A168" s="253" t="s">
        <v>1343</v>
      </c>
      <c r="B168" s="246"/>
    </row>
    <row r="169" spans="1:2" ht="13.5" hidden="1" customHeight="1">
      <c r="A169" s="254" t="s">
        <v>1455</v>
      </c>
      <c r="B169" s="246">
        <f>'СВОД по формам ОУ (кол-во)'!B169/SUM($B$45,$B$48,$B$51,$B$54)*100</f>
        <v>0</v>
      </c>
    </row>
    <row r="170" spans="1:2" ht="13.5" hidden="1" customHeight="1">
      <c r="A170" s="252" t="s">
        <v>985</v>
      </c>
      <c r="B170" s="246">
        <f>'СВОД по формам ОУ (кол-во)'!B170/SUM($B$45,$B$48,$B$51,$B$54)*100</f>
        <v>0</v>
      </c>
    </row>
    <row r="171" spans="1:2" ht="13.5" hidden="1" customHeight="1">
      <c r="A171" s="252" t="s">
        <v>989</v>
      </c>
      <c r="B171" s="246">
        <f>'СВОД по формам ОУ (кол-во)'!B171/SUM($B$45,$B$48,$B$51,$B$54)*100</f>
        <v>0</v>
      </c>
    </row>
    <row r="172" spans="1:2" ht="13.5" hidden="1" customHeight="1">
      <c r="A172" s="254" t="s">
        <v>1456</v>
      </c>
      <c r="B172" s="246">
        <f>'СВОД по формам ОУ (кол-во)'!B172/SUM($B$57,$B$60,$B$63,$B$66,$B$69)*100</f>
        <v>0</v>
      </c>
    </row>
    <row r="173" spans="1:2" ht="13.5" hidden="1" customHeight="1">
      <c r="A173" s="241" t="s">
        <v>1014</v>
      </c>
      <c r="B173" s="246">
        <f>'СВОД по формам ОУ (кол-во)'!B173/SUM($B$57,$B$60,$B$63,$B$66,$B$69)*100</f>
        <v>0</v>
      </c>
    </row>
    <row r="174" spans="1:2" ht="13.5" hidden="1" customHeight="1">
      <c r="A174" s="241" t="s">
        <v>985</v>
      </c>
      <c r="B174" s="246">
        <f>'СВОД по формам ОУ (кол-во)'!B174/SUM($B$57,$B$60,$B$63,$B$66,$B$69)*100</f>
        <v>0</v>
      </c>
    </row>
    <row r="175" spans="1:2" ht="13.5" hidden="1" customHeight="1">
      <c r="A175" s="241" t="s">
        <v>1017</v>
      </c>
      <c r="B175" s="246">
        <f>'СВОД по формам ОУ (кол-во)'!B175/SUM($B$57,$B$60,$B$63,$B$66,$B$69)*100</f>
        <v>0</v>
      </c>
    </row>
    <row r="176" spans="1:2" ht="13.5" hidden="1" customHeight="1">
      <c r="A176" s="241" t="s">
        <v>1019</v>
      </c>
      <c r="B176" s="246">
        <f>'СВОД по формам ОУ (кол-во)'!B176/SUM($B$57,$B$60,$B$63,$B$66,$B$69)*100</f>
        <v>0</v>
      </c>
    </row>
    <row r="177" spans="1:2" ht="13.5" hidden="1" customHeight="1">
      <c r="A177" s="241" t="s">
        <v>1020</v>
      </c>
      <c r="B177" s="246">
        <f>'СВОД по формам ОУ (кол-во)'!B177/SUM($B$57,$B$60,$B$63,$B$66,$B$69)*100</f>
        <v>0</v>
      </c>
    </row>
    <row r="178" spans="1:2" ht="13.5" hidden="1" customHeight="1">
      <c r="A178" s="241" t="s">
        <v>1021</v>
      </c>
      <c r="B178" s="246">
        <f>'СВОД по формам ОУ (кол-во)'!B178/SUM($B$57,$B$60,$B$63,$B$66,$B$69)*100</f>
        <v>0</v>
      </c>
    </row>
    <row r="179" spans="1:2" ht="13.5" hidden="1" customHeight="1">
      <c r="A179" s="241" t="s">
        <v>1022</v>
      </c>
      <c r="B179" s="246">
        <f>'СВОД по формам ОУ (кол-во)'!B179/SUM($B$57,$B$60,$B$63,$B$66,$B$69)*100</f>
        <v>0</v>
      </c>
    </row>
    <row r="180" spans="1:2" ht="13.5" hidden="1" customHeight="1">
      <c r="A180" s="241" t="s">
        <v>1023</v>
      </c>
      <c r="B180" s="246">
        <f>'СВОД по формам ОУ (кол-во)'!B180/SUM($B$57,$B$60,$B$63,$B$66,$B$69)*100</f>
        <v>0</v>
      </c>
    </row>
    <row r="181" spans="1:2" ht="13.5" hidden="1" customHeight="1">
      <c r="A181" s="241" t="s">
        <v>1024</v>
      </c>
      <c r="B181" s="246">
        <f>'СВОД по формам ОУ (кол-во)'!B181/SUM($B$57,$B$60,$B$63,$B$66,$B$69)*100</f>
        <v>0</v>
      </c>
    </row>
    <row r="182" spans="1:2" ht="13.5" customHeight="1">
      <c r="A182" s="254" t="s">
        <v>1457</v>
      </c>
      <c r="B182" s="246">
        <f>'СВОД по формам ОУ (кол-во)'!B182/SUM($B$72,$B$75)*100</f>
        <v>0</v>
      </c>
    </row>
    <row r="183" spans="1:2" ht="13.5" customHeight="1">
      <c r="A183" s="241" t="s">
        <v>1030</v>
      </c>
      <c r="B183" s="246">
        <f>'СВОД по формам ОУ (кол-во)'!B183/SUM($B$72,$B$75)*100</f>
        <v>0</v>
      </c>
    </row>
    <row r="184" spans="1:2" ht="13.5" customHeight="1">
      <c r="A184" s="241" t="s">
        <v>1032</v>
      </c>
      <c r="B184" s="246">
        <f>'СВОД по формам ОУ (кол-во)'!B184/SUM($B$72,$B$75)*100</f>
        <v>0</v>
      </c>
    </row>
    <row r="185" spans="1:2" ht="13.5" customHeight="1">
      <c r="A185" s="241" t="s">
        <v>1034</v>
      </c>
      <c r="B185" s="246">
        <f>'СВОД по формам ОУ (кол-во)'!B185/SUM($B$72,$B$75)*100</f>
        <v>0</v>
      </c>
    </row>
    <row r="186" spans="1:2" ht="13.5" customHeight="1">
      <c r="A186" s="241" t="s">
        <v>1036</v>
      </c>
      <c r="B186" s="246">
        <f>'СВОД по формам ОУ (кол-во)'!B186/SUM($B$72,$B$75)*100</f>
        <v>0</v>
      </c>
    </row>
    <row r="187" spans="1:2" ht="13.5" customHeight="1">
      <c r="A187" s="241" t="s">
        <v>1037</v>
      </c>
      <c r="B187" s="246">
        <f>'СВОД по формам ОУ (кол-во)'!B187/SUM($B$72,$B$75)*100</f>
        <v>0</v>
      </c>
    </row>
    <row r="188" spans="1:2" ht="13.5" customHeight="1">
      <c r="A188" s="241" t="s">
        <v>1038</v>
      </c>
      <c r="B188" s="246">
        <f>'СВОД по формам ОУ (кол-во)'!B188/SUM($B$72,$B$75)*100</f>
        <v>0</v>
      </c>
    </row>
    <row r="189" spans="1:2" ht="13.5" customHeight="1">
      <c r="A189" s="241" t="s">
        <v>1039</v>
      </c>
      <c r="B189" s="246">
        <f>'СВОД по формам ОУ (кол-во)'!B189/SUM($B$72,$B$75)*100</f>
        <v>0</v>
      </c>
    </row>
    <row r="190" spans="1:2" ht="13.5" customHeight="1">
      <c r="A190" s="241" t="s">
        <v>1040</v>
      </c>
      <c r="B190" s="246">
        <f>'СВОД по формам ОУ (кол-во)'!B190/SUM($B$72,$B$75)*100</f>
        <v>0</v>
      </c>
    </row>
    <row r="191" spans="1:2" ht="13.5" customHeight="1">
      <c r="A191" s="241" t="s">
        <v>1041</v>
      </c>
      <c r="B191" s="246">
        <f>'СВОД по формам ОУ (кол-во)'!B191/SUM($B$72,$B$75)*100</f>
        <v>0</v>
      </c>
    </row>
    <row r="192" spans="1:2" ht="13.5" customHeight="1">
      <c r="A192" s="241" t="s">
        <v>1042</v>
      </c>
      <c r="B192" s="246">
        <f>'СВОД по формам ОУ (кол-во)'!B192/SUM($B$72,$B$75)*100</f>
        <v>0</v>
      </c>
    </row>
    <row r="193" spans="1:2" ht="13.5" customHeight="1">
      <c r="A193" s="241" t="s">
        <v>1043</v>
      </c>
      <c r="B193" s="246">
        <f>'СВОД по формам ОУ (кол-во)'!B193/SUM($B$72,$B$75)*100</f>
        <v>0</v>
      </c>
    </row>
    <row r="194" spans="1:2" ht="13.5" customHeight="1">
      <c r="A194" s="241" t="s">
        <v>1044</v>
      </c>
      <c r="B194" s="246">
        <f>'СВОД по формам ОУ (кол-во)'!B194/SUM($B$72,$B$75)*100</f>
        <v>0</v>
      </c>
    </row>
    <row r="195" spans="1:2" ht="13.5" customHeight="1">
      <c r="A195" s="241" t="s">
        <v>1045</v>
      </c>
      <c r="B195" s="246">
        <f>'СВОД по формам ОУ (кол-во)'!B195/SUM($B$72,$B$75)*100</f>
        <v>0</v>
      </c>
    </row>
    <row r="196" spans="1:2" ht="13.5" customHeight="1">
      <c r="A196" s="241" t="s">
        <v>1046</v>
      </c>
      <c r="B196" s="246">
        <f>'СВОД по формам ОУ (кол-во)'!B196/SUM($B$72,$B$75)*100</f>
        <v>0</v>
      </c>
    </row>
    <row r="197" spans="1:2" ht="13.5" customHeight="1">
      <c r="A197" s="253" t="s">
        <v>1345</v>
      </c>
      <c r="B197" s="246"/>
    </row>
    <row r="198" spans="1:2" ht="13.5" hidden="1" customHeight="1">
      <c r="A198" s="254" t="s">
        <v>1455</v>
      </c>
      <c r="B198" s="246">
        <f>'СВОД по формам ОУ (кол-во)'!B198/SUM($B$45,$B$48,$B$51,$B$54)*100</f>
        <v>0</v>
      </c>
    </row>
    <row r="199" spans="1:2" ht="13.5" hidden="1" customHeight="1">
      <c r="A199" s="252" t="s">
        <v>985</v>
      </c>
      <c r="B199" s="246">
        <f>'СВОД по формам ОУ (кол-во)'!B199/SUM($B$45,$B$48,$B$51,$B$54)*100</f>
        <v>0</v>
      </c>
    </row>
    <row r="200" spans="1:2" ht="13.5" hidden="1" customHeight="1">
      <c r="A200" s="252" t="s">
        <v>989</v>
      </c>
      <c r="B200" s="246">
        <f>'СВОД по формам ОУ (кол-во)'!B200/SUM($B$45,$B$48,$B$51,$B$54)*100</f>
        <v>0</v>
      </c>
    </row>
    <row r="201" spans="1:2" ht="13.5" hidden="1" customHeight="1">
      <c r="A201" s="254" t="s">
        <v>1456</v>
      </c>
      <c r="B201" s="246">
        <f>'СВОД по формам ОУ (кол-во)'!B201/SUM($B$57,$B$60,$B$63,$B$66,$B$69)*100</f>
        <v>0</v>
      </c>
    </row>
    <row r="202" spans="1:2" ht="13.5" hidden="1" customHeight="1">
      <c r="A202" s="241" t="s">
        <v>1014</v>
      </c>
      <c r="B202" s="246">
        <f>'СВОД по формам ОУ (кол-во)'!B202/SUM($B$57,$B$60,$B$63,$B$66,$B$69)*100</f>
        <v>0</v>
      </c>
    </row>
    <row r="203" spans="1:2" ht="13.5" hidden="1" customHeight="1">
      <c r="A203" s="241" t="s">
        <v>985</v>
      </c>
      <c r="B203" s="246">
        <f>'СВОД по формам ОУ (кол-во)'!B203/SUM($B$57,$B$60,$B$63,$B$66,$B$69)*100</f>
        <v>0</v>
      </c>
    </row>
    <row r="204" spans="1:2" ht="13.5" hidden="1" customHeight="1">
      <c r="A204" s="241" t="s">
        <v>1017</v>
      </c>
      <c r="B204" s="246">
        <f>'СВОД по формам ОУ (кол-во)'!B204/SUM($B$57,$B$60,$B$63,$B$66,$B$69)*100</f>
        <v>0</v>
      </c>
    </row>
    <row r="205" spans="1:2" ht="13.5" hidden="1" customHeight="1">
      <c r="A205" s="241" t="s">
        <v>1019</v>
      </c>
      <c r="B205" s="246">
        <f>'СВОД по формам ОУ (кол-во)'!B205/SUM($B$57,$B$60,$B$63,$B$66,$B$69)*100</f>
        <v>0</v>
      </c>
    </row>
    <row r="206" spans="1:2" ht="13.5" hidden="1" customHeight="1">
      <c r="A206" s="241" t="s">
        <v>1020</v>
      </c>
      <c r="B206" s="246">
        <f>'СВОД по формам ОУ (кол-во)'!B206/SUM($B$57,$B$60,$B$63,$B$66,$B$69)*100</f>
        <v>0</v>
      </c>
    </row>
    <row r="207" spans="1:2" ht="13.5" hidden="1" customHeight="1">
      <c r="A207" s="241" t="s">
        <v>1021</v>
      </c>
      <c r="B207" s="246">
        <f>'СВОД по формам ОУ (кол-во)'!B207/SUM($B$57,$B$60,$B$63,$B$66,$B$69)*100</f>
        <v>0</v>
      </c>
    </row>
    <row r="208" spans="1:2" ht="13.5" hidden="1" customHeight="1">
      <c r="A208" s="241" t="s">
        <v>1022</v>
      </c>
      <c r="B208" s="246">
        <f>'СВОД по формам ОУ (кол-во)'!B208/SUM($B$57,$B$60,$B$63,$B$66,$B$69)*100</f>
        <v>0</v>
      </c>
    </row>
    <row r="209" spans="1:2" ht="13.5" hidden="1" customHeight="1">
      <c r="A209" s="241" t="s">
        <v>1023</v>
      </c>
      <c r="B209" s="246">
        <f>'СВОД по формам ОУ (кол-во)'!B209/SUM($B$57,$B$60,$B$63,$B$66,$B$69)*100</f>
        <v>0</v>
      </c>
    </row>
    <row r="210" spans="1:2" ht="13.5" hidden="1" customHeight="1">
      <c r="A210" s="241" t="s">
        <v>1024</v>
      </c>
      <c r="B210" s="246">
        <f>'СВОД по формам ОУ (кол-во)'!B210/SUM($B$57,$B$60,$B$63,$B$66,$B$69)*100</f>
        <v>0</v>
      </c>
    </row>
    <row r="211" spans="1:2" ht="13.5" customHeight="1">
      <c r="A211" s="254" t="s">
        <v>1457</v>
      </c>
      <c r="B211" s="246">
        <f>'СВОД по формам ОУ (кол-во)'!B211/SUM($B$72,$B$75)*100</f>
        <v>0</v>
      </c>
    </row>
    <row r="212" spans="1:2" ht="13.5" customHeight="1">
      <c r="A212" s="241" t="s">
        <v>1030</v>
      </c>
      <c r="B212" s="246">
        <f>'СВОД по формам ОУ (кол-во)'!B212/SUM($B$72,$B$75)*100</f>
        <v>0</v>
      </c>
    </row>
    <row r="213" spans="1:2" ht="13.5" customHeight="1">
      <c r="A213" s="241" t="s">
        <v>1032</v>
      </c>
      <c r="B213" s="246">
        <f>'СВОД по формам ОУ (кол-во)'!B213/SUM($B$72,$B$75)*100</f>
        <v>0</v>
      </c>
    </row>
    <row r="214" spans="1:2" ht="13.5" customHeight="1">
      <c r="A214" s="241" t="s">
        <v>1034</v>
      </c>
      <c r="B214" s="246">
        <f>'СВОД по формам ОУ (кол-во)'!B214/SUM($B$72,$B$75)*100</f>
        <v>0</v>
      </c>
    </row>
    <row r="215" spans="1:2" ht="13.5" customHeight="1">
      <c r="A215" s="241" t="s">
        <v>1036</v>
      </c>
      <c r="B215" s="246">
        <f>'СВОД по формам ОУ (кол-во)'!B215/SUM($B$72,$B$75)*100</f>
        <v>0</v>
      </c>
    </row>
    <row r="216" spans="1:2" ht="13.5" customHeight="1">
      <c r="A216" s="241" t="s">
        <v>1037</v>
      </c>
      <c r="B216" s="246">
        <f>'СВОД по формам ОУ (кол-во)'!B216/SUM($B$72,$B$75)*100</f>
        <v>0</v>
      </c>
    </row>
    <row r="217" spans="1:2" ht="13.5" customHeight="1">
      <c r="A217" s="241" t="s">
        <v>1038</v>
      </c>
      <c r="B217" s="246">
        <f>'СВОД по формам ОУ (кол-во)'!B217/SUM($B$72,$B$75)*100</f>
        <v>0</v>
      </c>
    </row>
    <row r="218" spans="1:2" ht="13.5" customHeight="1">
      <c r="A218" s="241" t="s">
        <v>1039</v>
      </c>
      <c r="B218" s="246">
        <f>'СВОД по формам ОУ (кол-во)'!B218/SUM($B$72,$B$75)*100</f>
        <v>0</v>
      </c>
    </row>
    <row r="219" spans="1:2" ht="13.5" customHeight="1">
      <c r="A219" s="241" t="s">
        <v>1040</v>
      </c>
      <c r="B219" s="246">
        <f>'СВОД по формам ОУ (кол-во)'!B219/SUM($B$72,$B$75)*100</f>
        <v>0</v>
      </c>
    </row>
    <row r="220" spans="1:2" ht="13.5" customHeight="1">
      <c r="A220" s="241" t="s">
        <v>1041</v>
      </c>
      <c r="B220" s="246">
        <f>'СВОД по формам ОУ (кол-во)'!B220/SUM($B$72,$B$75)*100</f>
        <v>0</v>
      </c>
    </row>
    <row r="221" spans="1:2" ht="13.5" customHeight="1">
      <c r="A221" s="241" t="s">
        <v>1042</v>
      </c>
      <c r="B221" s="246">
        <f>'СВОД по формам ОУ (кол-во)'!B221/SUM($B$72,$B$75)*100</f>
        <v>0</v>
      </c>
    </row>
    <row r="222" spans="1:2" ht="13.5" customHeight="1">
      <c r="A222" s="241" t="s">
        <v>1043</v>
      </c>
      <c r="B222" s="246">
        <f>'СВОД по формам ОУ (кол-во)'!B222/SUM($B$72,$B$75)*100</f>
        <v>0</v>
      </c>
    </row>
    <row r="223" spans="1:2" ht="13.5" customHeight="1">
      <c r="A223" s="241" t="s">
        <v>1044</v>
      </c>
      <c r="B223" s="246">
        <f>'СВОД по формам ОУ (кол-во)'!B223/SUM($B$72,$B$75)*100</f>
        <v>0</v>
      </c>
    </row>
    <row r="224" spans="1:2" ht="13.5" customHeight="1">
      <c r="A224" s="241" t="s">
        <v>1045</v>
      </c>
      <c r="B224" s="246">
        <f>'СВОД по формам ОУ (кол-во)'!B224/SUM($B$72,$B$75)*100</f>
        <v>0</v>
      </c>
    </row>
    <row r="225" spans="1:2" ht="13.5" customHeight="1">
      <c r="A225" s="241" t="s">
        <v>1046</v>
      </c>
      <c r="B225" s="246">
        <f>'СВОД по формам ОУ (кол-во)'!B225/SUM($B$72,$B$75)*100</f>
        <v>0</v>
      </c>
    </row>
    <row r="226" spans="1:2" ht="13.5" customHeight="1">
      <c r="A226" s="253" t="s">
        <v>1346</v>
      </c>
      <c r="B226" s="246"/>
    </row>
    <row r="227" spans="1:2" ht="13.5" hidden="1" customHeight="1">
      <c r="A227" s="254" t="s">
        <v>1455</v>
      </c>
      <c r="B227" s="246">
        <f>'СВОД по формам ОУ (кол-во)'!B227/SUM($B$45,$B$48,$B$51,$B$54)*100</f>
        <v>0</v>
      </c>
    </row>
    <row r="228" spans="1:2" ht="13.5" hidden="1" customHeight="1">
      <c r="A228" s="252" t="s">
        <v>985</v>
      </c>
      <c r="B228" s="246">
        <f>'СВОД по формам ОУ (кол-во)'!B228/SUM($B$45,$B$48,$B$51,$B$54)*100</f>
        <v>0</v>
      </c>
    </row>
    <row r="229" spans="1:2" ht="13.5" hidden="1" customHeight="1">
      <c r="A229" s="252" t="s">
        <v>989</v>
      </c>
      <c r="B229" s="246">
        <f>'СВОД по формам ОУ (кол-во)'!B229/SUM($B$45,$B$48,$B$51,$B$54)*100</f>
        <v>0</v>
      </c>
    </row>
    <row r="230" spans="1:2" ht="13.5" hidden="1" customHeight="1">
      <c r="A230" s="254" t="s">
        <v>1456</v>
      </c>
      <c r="B230" s="246">
        <f>'СВОД по формам ОУ (кол-во)'!B230/SUM($B$57,$B$60,$B$63,$B$66,$B$69)*100</f>
        <v>0</v>
      </c>
    </row>
    <row r="231" spans="1:2" ht="13.5" hidden="1" customHeight="1">
      <c r="A231" s="241" t="s">
        <v>1014</v>
      </c>
      <c r="B231" s="246">
        <f>'СВОД по формам ОУ (кол-во)'!B231/SUM($B$57,$B$60,$B$63,$B$66,$B$69)*100</f>
        <v>0</v>
      </c>
    </row>
    <row r="232" spans="1:2" ht="13.5" hidden="1" customHeight="1">
      <c r="A232" s="241" t="s">
        <v>985</v>
      </c>
      <c r="B232" s="246">
        <f>'СВОД по формам ОУ (кол-во)'!B232/SUM($B$57,$B$60,$B$63,$B$66,$B$69)*100</f>
        <v>0</v>
      </c>
    </row>
    <row r="233" spans="1:2" ht="13.5" hidden="1" customHeight="1">
      <c r="A233" s="241" t="s">
        <v>1017</v>
      </c>
      <c r="B233" s="246">
        <f>'СВОД по формам ОУ (кол-во)'!B233/SUM($B$57,$B$60,$B$63,$B$66,$B$69)*100</f>
        <v>0</v>
      </c>
    </row>
    <row r="234" spans="1:2" ht="13.5" hidden="1" customHeight="1">
      <c r="A234" s="241" t="s">
        <v>1019</v>
      </c>
      <c r="B234" s="246">
        <f>'СВОД по формам ОУ (кол-во)'!B234/SUM($B$57,$B$60,$B$63,$B$66,$B$69)*100</f>
        <v>0</v>
      </c>
    </row>
    <row r="235" spans="1:2" ht="13.5" hidden="1" customHeight="1">
      <c r="A235" s="241" t="s">
        <v>1020</v>
      </c>
      <c r="B235" s="246">
        <f>'СВОД по формам ОУ (кол-во)'!B235/SUM($B$57,$B$60,$B$63,$B$66,$B$69)*100</f>
        <v>0</v>
      </c>
    </row>
    <row r="236" spans="1:2" ht="13.5" hidden="1" customHeight="1">
      <c r="A236" s="241" t="s">
        <v>1021</v>
      </c>
      <c r="B236" s="246">
        <f>'СВОД по формам ОУ (кол-во)'!B236/SUM($B$57,$B$60,$B$63,$B$66,$B$69)*100</f>
        <v>0</v>
      </c>
    </row>
    <row r="237" spans="1:2" ht="13.5" hidden="1" customHeight="1">
      <c r="A237" s="241" t="s">
        <v>1022</v>
      </c>
      <c r="B237" s="246">
        <f>'СВОД по формам ОУ (кол-во)'!B237/SUM($B$57,$B$60,$B$63,$B$66,$B$69)*100</f>
        <v>0</v>
      </c>
    </row>
    <row r="238" spans="1:2" ht="13.5" hidden="1" customHeight="1">
      <c r="A238" s="241" t="s">
        <v>1023</v>
      </c>
      <c r="B238" s="246">
        <f>'СВОД по формам ОУ (кол-во)'!B238/SUM($B$57,$B$60,$B$63,$B$66,$B$69)*100</f>
        <v>0</v>
      </c>
    </row>
    <row r="239" spans="1:2" ht="13.5" hidden="1" customHeight="1">
      <c r="A239" s="241" t="s">
        <v>1024</v>
      </c>
      <c r="B239" s="246">
        <f>'СВОД по формам ОУ (кол-во)'!B239/SUM($B$57,$B$60,$B$63,$B$66,$B$69)*100</f>
        <v>0</v>
      </c>
    </row>
    <row r="240" spans="1:2" ht="13.5" customHeight="1">
      <c r="A240" s="254" t="s">
        <v>1457</v>
      </c>
      <c r="B240" s="246">
        <f>'СВОД по формам ОУ (кол-во)'!B240/SUM($B$72,$B$75)*100</f>
        <v>0</v>
      </c>
    </row>
    <row r="241" spans="1:2" ht="13.5" customHeight="1">
      <c r="A241" s="241" t="s">
        <v>1030</v>
      </c>
      <c r="B241" s="246">
        <f>'СВОД по формам ОУ (кол-во)'!B241/SUM($B$72,$B$75)*100</f>
        <v>0</v>
      </c>
    </row>
    <row r="242" spans="1:2" ht="13.5" customHeight="1">
      <c r="A242" s="241" t="s">
        <v>1032</v>
      </c>
      <c r="B242" s="246">
        <f>'СВОД по формам ОУ (кол-во)'!B242/SUM($B$72,$B$75)*100</f>
        <v>0</v>
      </c>
    </row>
    <row r="243" spans="1:2" ht="13.5" customHeight="1">
      <c r="A243" s="241" t="s">
        <v>1034</v>
      </c>
      <c r="B243" s="246">
        <f>'СВОД по формам ОУ (кол-во)'!B243/SUM($B$72,$B$75)*100</f>
        <v>0</v>
      </c>
    </row>
    <row r="244" spans="1:2" ht="13.5" customHeight="1">
      <c r="A244" s="241" t="s">
        <v>1036</v>
      </c>
      <c r="B244" s="246">
        <f>'СВОД по формам ОУ (кол-во)'!B244/SUM($B$72,$B$75)*100</f>
        <v>0</v>
      </c>
    </row>
    <row r="245" spans="1:2" ht="13.5" customHeight="1">
      <c r="A245" s="241" t="s">
        <v>1037</v>
      </c>
      <c r="B245" s="246">
        <f>'СВОД по формам ОУ (кол-во)'!B245/SUM($B$72,$B$75)*100</f>
        <v>0</v>
      </c>
    </row>
    <row r="246" spans="1:2" ht="13.5" customHeight="1">
      <c r="A246" s="241" t="s">
        <v>1038</v>
      </c>
      <c r="B246" s="246">
        <f>'СВОД по формам ОУ (кол-во)'!B246/SUM($B$72,$B$75)*100</f>
        <v>0</v>
      </c>
    </row>
    <row r="247" spans="1:2" ht="13.5" customHeight="1">
      <c r="A247" s="241" t="s">
        <v>1039</v>
      </c>
      <c r="B247" s="246">
        <f>'СВОД по формам ОУ (кол-во)'!B247/SUM($B$72,$B$75)*100</f>
        <v>0</v>
      </c>
    </row>
    <row r="248" spans="1:2" ht="13.5" customHeight="1">
      <c r="A248" s="241" t="s">
        <v>1040</v>
      </c>
      <c r="B248" s="246">
        <f>'СВОД по формам ОУ (кол-во)'!B248/SUM($B$72,$B$75)*100</f>
        <v>0</v>
      </c>
    </row>
    <row r="249" spans="1:2" ht="13.5" customHeight="1">
      <c r="A249" s="241" t="s">
        <v>1041</v>
      </c>
      <c r="B249" s="246">
        <f>'СВОД по формам ОУ (кол-во)'!B249/SUM($B$72,$B$75)*100</f>
        <v>0</v>
      </c>
    </row>
    <row r="250" spans="1:2" ht="13.5" customHeight="1">
      <c r="A250" s="241" t="s">
        <v>1042</v>
      </c>
      <c r="B250" s="246">
        <f>'СВОД по формам ОУ (кол-во)'!B250/SUM($B$72,$B$75)*100</f>
        <v>0</v>
      </c>
    </row>
    <row r="251" spans="1:2" ht="13.5" customHeight="1">
      <c r="A251" s="241" t="s">
        <v>1043</v>
      </c>
      <c r="B251" s="246">
        <f>'СВОД по формам ОУ (кол-во)'!B251/SUM($B$72,$B$75)*100</f>
        <v>0</v>
      </c>
    </row>
    <row r="252" spans="1:2" ht="13.5" customHeight="1">
      <c r="A252" s="241" t="s">
        <v>1044</v>
      </c>
      <c r="B252" s="246">
        <f>'СВОД по формам ОУ (кол-во)'!B252/SUM($B$72,$B$75)*100</f>
        <v>0</v>
      </c>
    </row>
    <row r="253" spans="1:2" ht="13.5" customHeight="1">
      <c r="A253" s="241" t="s">
        <v>1045</v>
      </c>
      <c r="B253" s="246">
        <f>'СВОД по формам ОУ (кол-во)'!B253/SUM($B$72,$B$75)*100</f>
        <v>0</v>
      </c>
    </row>
    <row r="254" spans="1:2" ht="13.5" customHeight="1">
      <c r="A254" s="241" t="s">
        <v>1046</v>
      </c>
      <c r="B254" s="246">
        <f>'СВОД по формам ОУ (кол-во)'!B254/SUM($B$72,$B$75)*100</f>
        <v>0</v>
      </c>
    </row>
    <row r="255" spans="1:2" ht="13.5" customHeight="1">
      <c r="A255" s="255" t="s">
        <v>1458</v>
      </c>
      <c r="B255" s="242"/>
    </row>
    <row r="256" spans="1:2" ht="13.5" customHeight="1">
      <c r="A256" s="241" t="s">
        <v>1348</v>
      </c>
      <c r="B256" s="246">
        <f>'СВОД по формам ОУ (кол-во)'!B256/$B$48*100</f>
        <v>0</v>
      </c>
    </row>
    <row r="257" spans="1:2" ht="13.5" customHeight="1">
      <c r="A257" s="241" t="s">
        <v>1349</v>
      </c>
      <c r="B257" s="246">
        <f>'СВОД по формам ОУ (кол-во)'!B257/$B$51*100</f>
        <v>0</v>
      </c>
    </row>
    <row r="258" spans="1:2" ht="13.5" customHeight="1">
      <c r="A258" s="241" t="s">
        <v>1350</v>
      </c>
      <c r="B258" s="246">
        <f>'СВОД по формам ОУ (кол-во)'!B258/$B$54*100</f>
        <v>0</v>
      </c>
    </row>
    <row r="259" spans="1:2" ht="13.5" customHeight="1">
      <c r="A259" s="241" t="s">
        <v>1351</v>
      </c>
      <c r="B259" s="246">
        <f>'СВОД по формам ОУ (кол-во)'!B259/$B$57*100</f>
        <v>100</v>
      </c>
    </row>
    <row r="260" spans="1:2" ht="13.5" customHeight="1">
      <c r="A260" s="241" t="s">
        <v>1352</v>
      </c>
      <c r="B260" s="246">
        <f>'СВОД по формам ОУ (кол-во)'!B260/$B$60*100</f>
        <v>100</v>
      </c>
    </row>
    <row r="261" spans="1:2" ht="13.5" customHeight="1">
      <c r="A261" s="241" t="s">
        <v>1353</v>
      </c>
      <c r="B261" s="246">
        <f>'СВОД по формам ОУ (кол-во)'!B261/$B$63*100</f>
        <v>100</v>
      </c>
    </row>
    <row r="262" spans="1:2" ht="13.5" customHeight="1">
      <c r="A262" s="241" t="s">
        <v>1354</v>
      </c>
      <c r="B262" s="246">
        <f>'СВОД по формам ОУ (кол-во)'!B262/$B$66*100</f>
        <v>100</v>
      </c>
    </row>
    <row r="263" spans="1:2" ht="13.5" customHeight="1">
      <c r="A263" s="241" t="s">
        <v>1355</v>
      </c>
      <c r="B263" s="246">
        <f>'СВОД по формам ОУ (кол-во)'!B263/$B$69*100</f>
        <v>100</v>
      </c>
    </row>
    <row r="264" spans="1:2" ht="13.5" customHeight="1">
      <c r="A264" s="241" t="s">
        <v>1356</v>
      </c>
      <c r="B264" s="246">
        <f>'СВОД по формам ОУ (кол-во)'!B264/$B$72*100</f>
        <v>0</v>
      </c>
    </row>
    <row r="265" spans="1:2" ht="13.5" customHeight="1">
      <c r="A265" s="241" t="s">
        <v>1357</v>
      </c>
      <c r="B265" s="246">
        <f>'СВОД по формам ОУ (кол-во)'!B265/$B$75*100</f>
        <v>0</v>
      </c>
    </row>
    <row r="266" spans="1:2" ht="20.25" customHeight="1">
      <c r="A266" s="244" t="s">
        <v>1358</v>
      </c>
      <c r="B266" s="242"/>
    </row>
    <row r="267" spans="1:2" ht="13.5" customHeight="1">
      <c r="A267" s="241" t="s">
        <v>1459</v>
      </c>
      <c r="B267" s="246">
        <f>'СВОД по формам ОУ (кол-во)'!B267/SUM($B$57,$B$60,$B$63,$B$66,$B$69)*100</f>
        <v>100</v>
      </c>
    </row>
    <row r="268" spans="1:2" ht="13.5" customHeight="1">
      <c r="A268" s="241" t="s">
        <v>1460</v>
      </c>
      <c r="B268" s="246">
        <f>'СВОД по формам ОУ (кол-во)'!B268/SUM($B$57,$B$60,$B$63,$B$66,$B$69)*100</f>
        <v>0</v>
      </c>
    </row>
    <row r="269" spans="1:2" ht="13.5" customHeight="1">
      <c r="A269" s="241" t="s">
        <v>1461</v>
      </c>
      <c r="B269" s="246">
        <f>'СВОД по формам ОУ (кол-во)'!B269/$B$72*100</f>
        <v>100</v>
      </c>
    </row>
    <row r="270" spans="1:2" ht="13.5" customHeight="1">
      <c r="A270" s="241" t="s">
        <v>1462</v>
      </c>
      <c r="B270" s="246">
        <f>'СВОД по формам ОУ (кол-во)'!B270/$B$75*100</f>
        <v>100</v>
      </c>
    </row>
    <row r="271" spans="1:2" ht="13.5" customHeight="1">
      <c r="A271" s="241" t="s">
        <v>1463</v>
      </c>
      <c r="B271" s="246">
        <f>'СВОД по формам ОУ (кол-во)'!B271/$B$72*100</f>
        <v>0</v>
      </c>
    </row>
    <row r="272" spans="1:2" ht="13.5" customHeight="1">
      <c r="A272" s="241" t="s">
        <v>1464</v>
      </c>
      <c r="B272" s="246">
        <f>'СВОД по формам ОУ (кол-во)'!B272/$B$75*100</f>
        <v>0</v>
      </c>
    </row>
    <row r="273" spans="1:2" ht="13.5" customHeight="1">
      <c r="A273" s="250" t="s">
        <v>1365</v>
      </c>
      <c r="B273" s="242"/>
    </row>
    <row r="274" spans="1:2" ht="27" customHeight="1">
      <c r="A274" s="254" t="s">
        <v>1465</v>
      </c>
      <c r="B274" s="246">
        <f>'СВОД по формам ОУ (кол-во)'!B274/SUM($B$45,$B$48,$B$51,$B$54)*100</f>
        <v>0</v>
      </c>
    </row>
    <row r="275" spans="1:2" ht="14.25" customHeight="1">
      <c r="A275" s="254" t="s">
        <v>1367</v>
      </c>
      <c r="B275" s="246">
        <f>'СВОД по формам ОУ (кол-во)'!B275/SUM($B$45,$B$48,$B$51,$B$54)*100</f>
        <v>0</v>
      </c>
    </row>
    <row r="276" spans="1:2" ht="14.25" customHeight="1">
      <c r="A276" s="254" t="s">
        <v>1466</v>
      </c>
      <c r="B276" s="246">
        <f>'СВОД по формам ОУ (кол-во)'!B276/SUM($B$45,$B$48,$B$51,$B$54)*100</f>
        <v>28.741496598639454</v>
      </c>
    </row>
    <row r="277" spans="1:2" ht="14.25" customHeight="1">
      <c r="A277" s="254" t="s">
        <v>1367</v>
      </c>
      <c r="B277" s="246">
        <f>'СВОД по формам ОУ (кол-во)'!B277/SUM($B$45,$B$48,$B$51,$B$54)*100</f>
        <v>0</v>
      </c>
    </row>
    <row r="278" spans="1:2" ht="14.25" customHeight="1">
      <c r="A278" s="254" t="s">
        <v>1467</v>
      </c>
      <c r="B278" s="246">
        <f>'СВОД по формам ОУ (кол-во)'!B278/SUM($B$45,$B$48,$B$51,$B$54)*100</f>
        <v>4.9319727891156457</v>
      </c>
    </row>
    <row r="279" spans="1:2" ht="14.25" customHeight="1">
      <c r="A279" s="254" t="s">
        <v>1367</v>
      </c>
      <c r="B279" s="246">
        <f>'СВОД по формам ОУ (кол-во)'!B279/SUM($B$45,$B$48,$B$51,$B$54)*100</f>
        <v>0</v>
      </c>
    </row>
    <row r="280" spans="1:2" ht="14.25" customHeight="1">
      <c r="A280" s="254" t="s">
        <v>1468</v>
      </c>
      <c r="B280" s="246">
        <f>'СВОД по формам ОУ (кол-во)'!B280/SUM($B$45,$B$48,$B$51,$B$54)*100</f>
        <v>33.333333333333329</v>
      </c>
    </row>
    <row r="281" spans="1:2" ht="14.25" customHeight="1">
      <c r="A281" s="254" t="s">
        <v>1367</v>
      </c>
      <c r="B281" s="246">
        <f>'СВОД по формам ОУ (кол-во)'!B281/SUM($B$45,$B$48,$B$51,$B$54)*100</f>
        <v>0</v>
      </c>
    </row>
    <row r="282" spans="1:2" ht="14.25" customHeight="1">
      <c r="A282" s="254" t="s">
        <v>1469</v>
      </c>
      <c r="B282" s="246">
        <f>'СВОД по формам ОУ (кол-во)'!B282/SUM($B$45,$B$48,$B$51,$B$54)*100</f>
        <v>0</v>
      </c>
    </row>
    <row r="283" spans="1:2" ht="14.25" customHeight="1">
      <c r="A283" s="254" t="s">
        <v>1367</v>
      </c>
      <c r="B283" s="246">
        <f>'СВОД по формам ОУ (кол-во)'!B283/SUM($B$45,$B$48,$B$51,$B$54)*100</f>
        <v>0</v>
      </c>
    </row>
    <row r="284" spans="1:2" ht="14.25" customHeight="1">
      <c r="A284" s="254" t="s">
        <v>1470</v>
      </c>
      <c r="B284" s="246">
        <f>'СВОД по формам ОУ (кол-во)'!B284/SUM($B$45,$B$48,$B$51,$B$54)*100</f>
        <v>15.136054421768709</v>
      </c>
    </row>
    <row r="285" spans="1:2" ht="14.25" customHeight="1">
      <c r="A285" s="254" t="s">
        <v>1367</v>
      </c>
      <c r="B285" s="246">
        <f>'СВОД по формам ОУ (кол-во)'!B285/SUM($B$45,$B$48,$B$51,$B$54)*100</f>
        <v>0</v>
      </c>
    </row>
    <row r="286" spans="1:2" s="222" customFormat="1" ht="14.25" customHeight="1">
      <c r="A286" s="254" t="s">
        <v>1471</v>
      </c>
      <c r="B286" s="246">
        <f>'СВОД по формам ОУ (кол-во)'!B286/SUM($B$57,$B$60,$B$63,$B$66,$B$69)*100</f>
        <v>24.092409240924091</v>
      </c>
    </row>
    <row r="287" spans="1:2" s="222" customFormat="1" ht="14.25" customHeight="1">
      <c r="A287" s="254" t="s">
        <v>1367</v>
      </c>
      <c r="B287" s="246">
        <f>'СВОД по формам ОУ (кол-во)'!B287/SUM($B$57,$B$60,$B$63,$B$66,$B$69)*100</f>
        <v>0</v>
      </c>
    </row>
    <row r="288" spans="1:2" s="222" customFormat="1" ht="14.25" customHeight="1">
      <c r="A288" s="254" t="s">
        <v>1472</v>
      </c>
      <c r="B288" s="246">
        <f>'СВОД по формам ОУ (кол-во)'!B288/SUM($B$57,$B$60,$B$63,$B$66,$B$69)*100</f>
        <v>7.9207920792079207</v>
      </c>
    </row>
    <row r="289" spans="1:2" s="222" customFormat="1" ht="14.25" customHeight="1">
      <c r="A289" s="254" t="s">
        <v>1367</v>
      </c>
      <c r="B289" s="246">
        <f>'СВОД по формам ОУ (кол-во)'!B289/SUM($B$57,$B$60,$B$63,$B$66,$B$69)*100</f>
        <v>0</v>
      </c>
    </row>
    <row r="290" spans="1:2" s="222" customFormat="1" ht="14.25" customHeight="1">
      <c r="A290" s="254" t="s">
        <v>1473</v>
      </c>
      <c r="B290" s="246">
        <f>'СВОД по формам ОУ (кол-во)'!B290/SUM($B$57,$B$60,$B$63,$B$66,$B$69)*100</f>
        <v>27.39273927392739</v>
      </c>
    </row>
    <row r="291" spans="1:2" s="222" customFormat="1" ht="14.25" customHeight="1">
      <c r="A291" s="254" t="s">
        <v>1367</v>
      </c>
      <c r="B291" s="246">
        <f>'СВОД по формам ОУ (кол-во)'!B291/SUM($B$57,$B$60,$B$63,$B$66,$B$69)*100</f>
        <v>0</v>
      </c>
    </row>
    <row r="292" spans="1:2" s="222" customFormat="1" ht="14.25" customHeight="1">
      <c r="A292" s="254" t="s">
        <v>1474</v>
      </c>
      <c r="B292" s="246">
        <f>'СВОД по формам ОУ (кол-во)'!B292/SUM($B$57,$B$60,$B$63,$B$66,$B$69)*100</f>
        <v>9.0759075907590763</v>
      </c>
    </row>
    <row r="293" spans="1:2" s="222" customFormat="1" ht="14.25" customHeight="1">
      <c r="A293" s="254" t="s">
        <v>1367</v>
      </c>
      <c r="B293" s="246">
        <f>'СВОД по формам ОУ (кол-во)'!B293/SUM($B$57,$B$60,$B$63,$B$66,$B$69)*100</f>
        <v>0</v>
      </c>
    </row>
    <row r="294" spans="1:2" s="222" customFormat="1" ht="14.25" customHeight="1">
      <c r="A294" s="254" t="s">
        <v>1475</v>
      </c>
      <c r="B294" s="246">
        <f>'СВОД по формам ОУ (кол-во)'!B294/SUM($B$57,$B$60,$B$63,$B$66,$B$69)*100</f>
        <v>0</v>
      </c>
    </row>
    <row r="295" spans="1:2" s="222" customFormat="1" ht="14.25" customHeight="1">
      <c r="A295" s="254" t="s">
        <v>1367</v>
      </c>
      <c r="B295" s="246">
        <f>'СВОД по формам ОУ (кол-во)'!B295/SUM($B$57,$B$60,$B$63,$B$66,$B$69)*100</f>
        <v>1.4851485148514851</v>
      </c>
    </row>
    <row r="296" spans="1:2" s="222" customFormat="1" ht="14.25" customHeight="1">
      <c r="A296" s="254" t="s">
        <v>1476</v>
      </c>
      <c r="B296" s="246">
        <f>'СВОД по формам ОУ (кол-во)'!B296/SUM($B$57,$B$60,$B$63,$B$66,$B$69)*100</f>
        <v>7.9207920792079207</v>
      </c>
    </row>
    <row r="297" spans="1:2" s="222" customFormat="1" ht="14.25" customHeight="1">
      <c r="A297" s="254" t="s">
        <v>1367</v>
      </c>
      <c r="B297" s="246">
        <f>'СВОД по формам ОУ (кол-во)'!B297/SUM($B$57,$B$60,$B$63,$B$66,$B$69)*100</f>
        <v>100</v>
      </c>
    </row>
    <row r="298" spans="1:2" ht="18.75" customHeight="1">
      <c r="A298" s="241" t="s">
        <v>1379</v>
      </c>
      <c r="B298" s="242">
        <f>SUM('Форма ОУ  ФГОС СОО'!AJ24:AJ43)</f>
        <v>15</v>
      </c>
    </row>
    <row r="299" spans="1:2" ht="18.75" customHeight="1">
      <c r="A299" s="241" t="s">
        <v>1380</v>
      </c>
      <c r="B299" s="242">
        <f>SUM('Форма ОУ  ФГОС СОО'!AK24:AK43)</f>
        <v>2</v>
      </c>
    </row>
    <row r="300" spans="1:2" ht="18.75" customHeight="1">
      <c r="A300" s="241" t="s">
        <v>1477</v>
      </c>
      <c r="B300" s="242">
        <f>SUM('Форма ОУ  ФГОС СОО'!AL24:AL43)</f>
        <v>20</v>
      </c>
    </row>
    <row r="301" spans="1:2" ht="18.75" customHeight="1">
      <c r="A301" s="244" t="str">
        <f>'Форма ОУ Общие сведения '!A66:C66</f>
        <v>Сведения о педагогических работниках</v>
      </c>
      <c r="B301" s="242"/>
    </row>
    <row r="302" spans="1:2" ht="16.5" customHeight="1">
      <c r="A302" s="241" t="str">
        <f>'Форма ОУ Общие сведения '!A67:C67</f>
        <v xml:space="preserve">Количество педагогических  работников, из них: </v>
      </c>
      <c r="B302" s="242">
        <f>'Форма ОУ Общие сведения '!E67</f>
        <v>57</v>
      </c>
    </row>
    <row r="303" spans="1:2" ht="16.5" customHeight="1">
      <c r="A303" s="241" t="s">
        <v>1382</v>
      </c>
      <c r="B303" s="242">
        <f>'Форма ОУ Общие сведения '!E68/'Форма ОУ Общие сведения '!$E$67*100</f>
        <v>1.7543859649122806</v>
      </c>
    </row>
    <row r="304" spans="1:2" ht="16.5" customHeight="1">
      <c r="A304" s="255" t="s">
        <v>1383</v>
      </c>
      <c r="B304" s="242">
        <f>'Форма ОУ Общие сведения '!E69</f>
        <v>54</v>
      </c>
    </row>
    <row r="305" spans="1:2" ht="16.5" customHeight="1">
      <c r="A305" s="255" t="s">
        <v>1478</v>
      </c>
      <c r="B305" s="256">
        <f>'Форма ОУ Общие сведения '!E70/'Форма ОУ Общие сведения '!$E$69*100</f>
        <v>0</v>
      </c>
    </row>
    <row r="306" spans="1:2" ht="25.5" customHeight="1">
      <c r="A306" s="241" t="s">
        <v>848</v>
      </c>
      <c r="B306" s="256">
        <f>'Форма ОУ Общие сведения '!E71/'Форма ОУ Общие сведения '!$E$69*100</f>
        <v>72.222222222222214</v>
      </c>
    </row>
    <row r="307" spans="1:2" ht="17.25" customHeight="1">
      <c r="A307" s="255" t="s">
        <v>849</v>
      </c>
      <c r="B307" s="256">
        <f>'Форма ОУ Общие сведения '!E72/'Форма ОУ Общие сведения '!$E$69*100</f>
        <v>7.4074074074074066</v>
      </c>
    </row>
    <row r="308" spans="1:2" ht="15.75" customHeight="1">
      <c r="A308" s="255" t="s">
        <v>850</v>
      </c>
      <c r="B308" s="256">
        <f>'Форма ОУ Общие сведения '!E73/'Форма ОУ Общие сведения '!$E$69*100</f>
        <v>0</v>
      </c>
    </row>
    <row r="309" spans="1:2" ht="25.5" customHeight="1">
      <c r="A309" s="241" t="s">
        <v>851</v>
      </c>
      <c r="B309" s="256">
        <f>'Форма ОУ Общие сведения '!E74/'Форма ОУ Общие сведения '!$E$69*100</f>
        <v>9.2592592592592595</v>
      </c>
    </row>
    <row r="310" spans="1:2" ht="25.5" customHeight="1">
      <c r="A310" s="241" t="s">
        <v>852</v>
      </c>
      <c r="B310" s="256">
        <f>'Форма ОУ Общие сведения '!E75/'Форма ОУ Общие сведения '!$E$69*100</f>
        <v>5.5555555555555554</v>
      </c>
    </row>
    <row r="311" spans="1:2" ht="15.75" customHeight="1">
      <c r="A311" s="241" t="s">
        <v>853</v>
      </c>
      <c r="B311" s="256">
        <f>'Форма ОУ Общие сведения '!E76/'Форма ОУ Общие сведения '!$E$69*100</f>
        <v>5.5555555555555554</v>
      </c>
    </row>
    <row r="312" spans="1:2" ht="25.5" customHeight="1">
      <c r="A312" s="241" t="s">
        <v>854</v>
      </c>
      <c r="B312" s="256">
        <f>'Форма ОУ Общие сведения '!E77/'Форма ОУ Общие сведения '!$E$69*100</f>
        <v>0</v>
      </c>
    </row>
    <row r="313" spans="1:2" ht="15" customHeight="1">
      <c r="A313" s="255" t="s">
        <v>855</v>
      </c>
      <c r="B313" s="256">
        <f>'Форма ОУ Общие сведения '!E78/'Форма ОУ Общие сведения '!$E$69*100</f>
        <v>0</v>
      </c>
    </row>
    <row r="314" spans="1:2" ht="18" customHeight="1">
      <c r="A314" s="255" t="s">
        <v>1386</v>
      </c>
      <c r="B314" s="256">
        <f>'Форма ОУ Общие сведения '!E79/'Форма ОУ Общие сведения '!$E$69*100</f>
        <v>9.2592592592592595</v>
      </c>
    </row>
    <row r="315" spans="1:2" ht="18" customHeight="1">
      <c r="A315" s="255" t="s">
        <v>857</v>
      </c>
      <c r="B315" s="256">
        <f>'Форма ОУ Общие сведения '!E80/'Форма ОУ Общие сведения '!$E$69*100</f>
        <v>3.7037037037037033</v>
      </c>
    </row>
    <row r="316" spans="1:2" ht="18" customHeight="1">
      <c r="A316" s="255" t="s">
        <v>858</v>
      </c>
      <c r="B316" s="256">
        <f>'Форма ОУ Общие сведения '!E81/'Форма ОУ Общие сведения '!$E$69*100</f>
        <v>7.4074074074074066</v>
      </c>
    </row>
    <row r="317" spans="1:2" ht="18" customHeight="1">
      <c r="A317" s="255" t="s">
        <v>859</v>
      </c>
      <c r="B317" s="256">
        <f>'Форма ОУ Общие сведения '!E82/'Форма ОУ Общие сведения '!$E$69*100</f>
        <v>16.666666666666664</v>
      </c>
    </row>
    <row r="318" spans="1:2" ht="18" customHeight="1">
      <c r="A318" s="255" t="s">
        <v>860</v>
      </c>
      <c r="B318" s="256">
        <f>'Форма ОУ Общие сведения '!E83/'Форма ОУ Общие сведения '!$E$69*100</f>
        <v>5.5555555555555554</v>
      </c>
    </row>
    <row r="319" spans="1:2" ht="18" customHeight="1">
      <c r="A319" s="255" t="s">
        <v>861</v>
      </c>
      <c r="B319" s="256">
        <f>'Форма ОУ Общие сведения '!E84/'Форма ОУ Общие сведения '!$E$69*100</f>
        <v>11.111111111111111</v>
      </c>
    </row>
    <row r="320" spans="1:2" ht="18" customHeight="1">
      <c r="A320" s="255" t="s">
        <v>862</v>
      </c>
      <c r="B320" s="256">
        <f>'Форма ОУ Общие сведения '!E85/'Форма ОУ Общие сведения '!$E$69*100</f>
        <v>12.962962962962962</v>
      </c>
    </row>
    <row r="321" spans="1:2" ht="18" customHeight="1">
      <c r="A321" s="255" t="s">
        <v>863</v>
      </c>
      <c r="B321" s="256">
        <f>'Форма ОУ Общие сведения '!E86/'Форма ОУ Общие сведения '!$E$69*100</f>
        <v>11.111111111111111</v>
      </c>
    </row>
    <row r="322" spans="1:2" ht="18" customHeight="1">
      <c r="A322" s="255" t="s">
        <v>864</v>
      </c>
      <c r="B322" s="256">
        <f>'Форма ОУ Общие сведения '!E87/'Форма ОУ Общие сведения '!$E$69*100</f>
        <v>22.222222222222221</v>
      </c>
    </row>
    <row r="323" spans="1:2" ht="18" customHeight="1">
      <c r="A323" s="255" t="s">
        <v>1387</v>
      </c>
      <c r="B323" s="256">
        <f>'Форма ОУ Общие сведения '!E88/'Форма ОУ Общие сведения '!$E$69*100</f>
        <v>0</v>
      </c>
    </row>
    <row r="324" spans="1:2" ht="18" customHeight="1">
      <c r="A324" s="255" t="s">
        <v>861</v>
      </c>
      <c r="B324" s="256">
        <f>'Форма ОУ Общие сведения '!E89/'Форма ОУ Общие сведения '!$E$69*100</f>
        <v>7.4074074074074066</v>
      </c>
    </row>
    <row r="325" spans="1:2" ht="18" customHeight="1">
      <c r="A325" s="255" t="s">
        <v>866</v>
      </c>
      <c r="B325" s="256">
        <f>'Форма ОУ Общие сведения '!E90/'Форма ОУ Общие сведения '!$E$69*100</f>
        <v>12.962962962962962</v>
      </c>
    </row>
    <row r="326" spans="1:2" ht="18" customHeight="1">
      <c r="A326" s="255" t="s">
        <v>867</v>
      </c>
      <c r="B326" s="256">
        <f>'Форма ОУ Общие сведения '!E91/'Форма ОУ Общие сведения '!$E$69*100</f>
        <v>25.925925925925924</v>
      </c>
    </row>
    <row r="327" spans="1:2" ht="18" customHeight="1">
      <c r="A327" s="255" t="s">
        <v>868</v>
      </c>
      <c r="B327" s="256">
        <f>'Форма ОУ Общие сведения '!E92/'Форма ОУ Общие сведения '!$E$69*100</f>
        <v>25.925925925925924</v>
      </c>
    </row>
    <row r="328" spans="1:2" ht="18" customHeight="1">
      <c r="A328" s="255" t="s">
        <v>869</v>
      </c>
      <c r="B328" s="256">
        <f>'Форма ОУ Общие сведения '!E93/'Форма ОУ Общие сведения '!$E$69*100</f>
        <v>16.666666666666664</v>
      </c>
    </row>
    <row r="329" spans="1:2" ht="18" customHeight="1">
      <c r="A329" s="255" t="s">
        <v>870</v>
      </c>
      <c r="B329" s="256">
        <f>'Форма ОУ Общие сведения '!E94/'Форма ОУ Общие сведения '!$E$69*100</f>
        <v>11.111111111111111</v>
      </c>
    </row>
    <row r="330" spans="1:2" ht="18" customHeight="1">
      <c r="A330" s="255" t="s">
        <v>1388</v>
      </c>
      <c r="B330" s="256">
        <f>'Форма ОУ Общие сведения '!E95/'Форма ОУ Общие сведения '!$E$69*100</f>
        <v>38.888888888888893</v>
      </c>
    </row>
    <row r="331" spans="1:2" ht="18" customHeight="1">
      <c r="A331" s="255" t="s">
        <v>1389</v>
      </c>
      <c r="B331" s="256">
        <f>'Форма ОУ Общие сведения '!E96/'Форма ОУ Общие сведения '!$E$69*100</f>
        <v>31.481481481481481</v>
      </c>
    </row>
    <row r="332" spans="1:2" ht="18" customHeight="1">
      <c r="A332" s="255" t="s">
        <v>1390</v>
      </c>
      <c r="B332" s="256">
        <f>'Форма ОУ Общие сведения '!E97/'Форма ОУ Общие сведения '!$E$69*100</f>
        <v>0</v>
      </c>
    </row>
    <row r="333" spans="1:2" ht="16.5" customHeight="1">
      <c r="A333" s="255" t="s">
        <v>874</v>
      </c>
      <c r="B333" s="256">
        <f>'Форма ОУ Общие сведения '!E98/'Форма ОУ Общие сведения '!$E$69*100</f>
        <v>1.8518518518518516</v>
      </c>
    </row>
    <row r="334" spans="1:2" ht="16.5" customHeight="1">
      <c r="A334" s="255" t="s">
        <v>875</v>
      </c>
      <c r="B334" s="256">
        <f>'Форма ОУ Общие сведения '!E99/'Форма ОУ Общие сведения '!$E$69*100</f>
        <v>3.7037037037037033</v>
      </c>
    </row>
    <row r="335" spans="1:2" ht="16.5" customHeight="1">
      <c r="A335" s="255" t="s">
        <v>876</v>
      </c>
      <c r="B335" s="256">
        <f>'Форма ОУ Общие сведения '!E100/'Форма ОУ Общие сведения '!$E$69*100</f>
        <v>11.111111111111111</v>
      </c>
    </row>
    <row r="336" spans="1:2" ht="16.5" customHeight="1">
      <c r="A336" s="255" t="s">
        <v>877</v>
      </c>
      <c r="B336" s="256">
        <f>'Форма ОУ Общие сведения '!E101/'Форма ОУ Общие сведения '!$E$69*100</f>
        <v>24.074074074074073</v>
      </c>
    </row>
    <row r="337" spans="1:2" ht="16.5" customHeight="1">
      <c r="A337" s="255" t="s">
        <v>878</v>
      </c>
      <c r="B337" s="256">
        <f>'Форма ОУ Общие сведения '!E102/'Форма ОУ Общие сведения '!$E$69*100</f>
        <v>12.962962962962962</v>
      </c>
    </row>
    <row r="338" spans="1:2" ht="16.5" customHeight="1">
      <c r="A338" s="255" t="s">
        <v>879</v>
      </c>
      <c r="B338" s="256">
        <f>'Форма ОУ Общие сведения '!E103/'Форма ОУ Общие сведения '!$E$69*100</f>
        <v>25.925925925925924</v>
      </c>
    </row>
    <row r="339" spans="1:2" ht="16.5" customHeight="1">
      <c r="A339" s="255" t="s">
        <v>880</v>
      </c>
      <c r="B339" s="256">
        <f>'Форма ОУ Общие сведения '!E104/'Форма ОУ Общие сведения '!$E$69*100</f>
        <v>20.37037037037037</v>
      </c>
    </row>
    <row r="340" spans="1:2" ht="16.5" customHeight="1">
      <c r="A340" s="255" t="s">
        <v>881</v>
      </c>
      <c r="B340" s="256">
        <f>'Форма ОУ Общие сведения '!E105/'Форма ОУ Общие сведения '!$E$69*100</f>
        <v>0</v>
      </c>
    </row>
    <row r="341" spans="1:2" ht="17.25" customHeight="1">
      <c r="A341" s="255" t="s">
        <v>1391</v>
      </c>
      <c r="B341" s="242">
        <f>'Форма ОУ Общие сведения '!E106</f>
        <v>3</v>
      </c>
    </row>
    <row r="342" spans="1:2" ht="17.25" customHeight="1">
      <c r="A342" s="255" t="s">
        <v>1479</v>
      </c>
      <c r="B342" s="256">
        <f>'Форма ОУ Общие сведения '!E107/'Форма ОУ Общие сведения '!E$106*100</f>
        <v>33.333333333333329</v>
      </c>
    </row>
    <row r="343" spans="1:2" ht="17.25" customHeight="1">
      <c r="A343" s="255" t="s">
        <v>848</v>
      </c>
      <c r="B343" s="256">
        <f>'Форма ОУ Общие сведения '!E108/'Форма ОУ Общие сведения '!E$106*100</f>
        <v>1333.3333333333335</v>
      </c>
    </row>
    <row r="344" spans="1:2" ht="17.25" customHeight="1">
      <c r="A344" s="255" t="s">
        <v>849</v>
      </c>
      <c r="B344" s="256">
        <f>'Форма ОУ Общие сведения '!E109/'Форма ОУ Общие сведения '!E$106*100</f>
        <v>133.33333333333331</v>
      </c>
    </row>
    <row r="345" spans="1:2" ht="17.25" customHeight="1">
      <c r="A345" s="255" t="s">
        <v>1480</v>
      </c>
      <c r="B345" s="256">
        <f>'Форма ОУ Общие сведения '!E110/'Форма ОУ Общие сведения '!E$106*100</f>
        <v>0</v>
      </c>
    </row>
    <row r="346" spans="1:2" ht="17.25" customHeight="1">
      <c r="A346" s="255" t="s">
        <v>851</v>
      </c>
      <c r="B346" s="256">
        <f>'Форма ОУ Общие сведения '!E111/'Форма ОУ Общие сведения '!E$106*100</f>
        <v>33.333333333333329</v>
      </c>
    </row>
    <row r="347" spans="1:2" ht="17.25" customHeight="1">
      <c r="A347" s="255" t="s">
        <v>852</v>
      </c>
      <c r="B347" s="256">
        <f>'Форма ОУ Общие сведения '!E112/'Форма ОУ Общие сведения '!E$106*100</f>
        <v>166.66666666666669</v>
      </c>
    </row>
    <row r="348" spans="1:2" ht="17.25" customHeight="1">
      <c r="A348" s="255" t="s">
        <v>853</v>
      </c>
      <c r="B348" s="256">
        <f>'Форма ОУ Общие сведения '!E113/'Форма ОУ Общие сведения '!E$106*100</f>
        <v>100</v>
      </c>
    </row>
    <row r="349" spans="1:2" ht="17.25" customHeight="1">
      <c r="A349" s="255" t="s">
        <v>854</v>
      </c>
      <c r="B349" s="256">
        <f>'Форма ОУ Общие сведения '!E114/'Форма ОУ Общие сведения '!E$106*100</f>
        <v>0</v>
      </c>
    </row>
    <row r="350" spans="1:2" ht="17.25" customHeight="1">
      <c r="A350" s="255" t="s">
        <v>855</v>
      </c>
      <c r="B350" s="256">
        <f>'Форма ОУ Общие сведения '!E115/'Форма ОУ Общие сведения '!E$106*100</f>
        <v>0</v>
      </c>
    </row>
    <row r="351" spans="1:2" ht="17.25" customHeight="1">
      <c r="A351" s="255" t="s">
        <v>1393</v>
      </c>
      <c r="B351" s="256">
        <f>'Форма ОУ Общие сведения '!E116/'Форма ОУ Общие сведения '!E$106*100</f>
        <v>0</v>
      </c>
    </row>
    <row r="352" spans="1:2" ht="17.25" customHeight="1">
      <c r="A352" s="255" t="s">
        <v>857</v>
      </c>
      <c r="B352" s="256">
        <f>'Форма ОУ Общие сведения '!E117/'Форма ОУ Общие сведения '!E$106*100</f>
        <v>0</v>
      </c>
    </row>
    <row r="353" spans="1:2" ht="17.25" customHeight="1">
      <c r="A353" s="255" t="s">
        <v>858</v>
      </c>
      <c r="B353" s="256">
        <f>'Форма ОУ Общие сведения '!E118/'Форма ОУ Общие сведения '!E$106*100</f>
        <v>0</v>
      </c>
    </row>
    <row r="354" spans="1:2" ht="17.25" customHeight="1">
      <c r="A354" s="255" t="s">
        <v>859</v>
      </c>
      <c r="B354" s="256">
        <f>'Форма ОУ Общие сведения '!E119/'Форма ОУ Общие сведения '!E$106*100</f>
        <v>33.333333333333329</v>
      </c>
    </row>
    <row r="355" spans="1:2" ht="17.25" customHeight="1">
      <c r="A355" s="255" t="s">
        <v>860</v>
      </c>
      <c r="B355" s="256">
        <f>'Форма ОУ Общие сведения '!E120/'Форма ОУ Общие сведения '!E$106*100</f>
        <v>66.666666666666657</v>
      </c>
    </row>
    <row r="356" spans="1:2" ht="17.25" customHeight="1">
      <c r="A356" s="255" t="s">
        <v>861</v>
      </c>
      <c r="B356" s="256">
        <f>'Форма ОУ Общие сведения '!E121/'Форма ОУ Общие сведения '!E$106*100</f>
        <v>0</v>
      </c>
    </row>
    <row r="357" spans="1:2" ht="17.25" customHeight="1">
      <c r="A357" s="255" t="s">
        <v>862</v>
      </c>
      <c r="B357" s="256">
        <f>'Форма ОУ Общие сведения '!E122/'Форма ОУ Общие сведения '!E$106*100</f>
        <v>0</v>
      </c>
    </row>
    <row r="358" spans="1:2" ht="17.25" customHeight="1">
      <c r="A358" s="255" t="s">
        <v>863</v>
      </c>
      <c r="B358" s="256">
        <f>'Форма ОУ Общие сведения '!E123/'Форма ОУ Общие сведения '!E$106*100</f>
        <v>0</v>
      </c>
    </row>
    <row r="359" spans="1:2">
      <c r="A359" s="255" t="s">
        <v>864</v>
      </c>
      <c r="B359" s="256">
        <f>'Форма ОУ Общие сведения '!E124/'Форма ОУ Общие сведения '!E$106*100</f>
        <v>0</v>
      </c>
    </row>
    <row r="360" spans="1:2">
      <c r="A360" s="255" t="s">
        <v>1394</v>
      </c>
      <c r="B360" s="256">
        <f>'Форма ОУ Общие сведения '!E125/'Форма ОУ Общие сведения '!E$106*100</f>
        <v>0</v>
      </c>
    </row>
    <row r="361" spans="1:2">
      <c r="A361" s="255" t="s">
        <v>861</v>
      </c>
      <c r="B361" s="256">
        <f>'Форма ОУ Общие сведения '!E126/'Форма ОУ Общие сведения '!E$106*100</f>
        <v>0</v>
      </c>
    </row>
    <row r="362" spans="1:2">
      <c r="A362" s="255" t="s">
        <v>866</v>
      </c>
      <c r="B362" s="256">
        <f>'Форма ОУ Общие сведения '!E127/'Форма ОУ Общие сведения '!E$106*100</f>
        <v>33.333333333333329</v>
      </c>
    </row>
    <row r="363" spans="1:2" ht="17.25" customHeight="1">
      <c r="A363" s="255" t="s">
        <v>867</v>
      </c>
      <c r="B363" s="256">
        <f>'Форма ОУ Общие сведения '!E128/'Форма ОУ Общие сведения '!E$106*100</f>
        <v>33.333333333333329</v>
      </c>
    </row>
    <row r="364" spans="1:2">
      <c r="A364" s="255" t="s">
        <v>868</v>
      </c>
      <c r="B364" s="256">
        <f>'Форма ОУ Общие сведения '!E129/'Форма ОУ Общие сведения '!E$106*100</f>
        <v>0</v>
      </c>
    </row>
    <row r="365" spans="1:2">
      <c r="A365" s="255" t="s">
        <v>869</v>
      </c>
      <c r="B365" s="256">
        <f>'Форма ОУ Общие сведения '!E130/'Форма ОУ Общие сведения '!E$106*100</f>
        <v>33.333333333333329</v>
      </c>
    </row>
    <row r="366" spans="1:2">
      <c r="A366" s="255" t="s">
        <v>870</v>
      </c>
      <c r="B366" s="256">
        <f>'Форма ОУ Общие сведения '!E131/'Форма ОУ Общие сведения '!E$106*100</f>
        <v>0</v>
      </c>
    </row>
    <row r="367" spans="1:2">
      <c r="A367" s="255" t="s">
        <v>1395</v>
      </c>
      <c r="B367" s="256">
        <f>'Форма ОУ Общие сведения '!E132/'Форма ОУ Общие сведения '!E$106*100</f>
        <v>0</v>
      </c>
    </row>
    <row r="368" spans="1:2">
      <c r="A368" s="255" t="s">
        <v>1396</v>
      </c>
      <c r="B368" s="256">
        <f>'Форма ОУ Общие сведения '!E133/'Форма ОУ Общие сведения '!E$106*100</f>
        <v>0</v>
      </c>
    </row>
    <row r="369" spans="1:2" ht="17.25" customHeight="1">
      <c r="A369" s="255" t="s">
        <v>1397</v>
      </c>
      <c r="B369" s="256">
        <f>'Форма ОУ Общие сведения '!E134/'Форма ОУ Общие сведения '!E$106*100</f>
        <v>0</v>
      </c>
    </row>
    <row r="370" spans="1:2" ht="17.25" customHeight="1">
      <c r="A370" s="255" t="s">
        <v>874</v>
      </c>
      <c r="B370" s="256">
        <f>'Форма ОУ Общие сведения '!E135/'Форма ОУ Общие сведения '!E$106*100</f>
        <v>0</v>
      </c>
    </row>
    <row r="371" spans="1:2" ht="17.25" customHeight="1">
      <c r="A371" s="255" t="s">
        <v>875</v>
      </c>
      <c r="B371" s="256">
        <f>'Форма ОУ Общие сведения '!E136/'Форма ОУ Общие сведения '!E$106*100</f>
        <v>33.333333333333329</v>
      </c>
    </row>
    <row r="372" spans="1:2" ht="17.25" customHeight="1">
      <c r="A372" s="255" t="s">
        <v>876</v>
      </c>
      <c r="B372" s="256">
        <f>'Форма ОУ Общие сведения '!E137/'Форма ОУ Общие сведения '!E$106*100</f>
        <v>33.333333333333329</v>
      </c>
    </row>
    <row r="373" spans="1:2" ht="17.25" customHeight="1">
      <c r="A373" s="255" t="s">
        <v>877</v>
      </c>
      <c r="B373" s="256">
        <f>'Форма ОУ Общие сведения '!E138/'Форма ОУ Общие сведения '!E$106*100</f>
        <v>33.333333333333329</v>
      </c>
    </row>
    <row r="374" spans="1:2" ht="17.25" customHeight="1">
      <c r="A374" s="255" t="s">
        <v>878</v>
      </c>
      <c r="B374" s="256">
        <f>'Форма ОУ Общие сведения '!E139/'Форма ОУ Общие сведения '!E$106*100</f>
        <v>0</v>
      </c>
    </row>
    <row r="375" spans="1:2" ht="17.25" customHeight="1">
      <c r="A375" s="255" t="s">
        <v>879</v>
      </c>
      <c r="B375" s="256">
        <f>'Форма ОУ Общие сведения '!E140/'Форма ОУ Общие сведения '!E$106*100</f>
        <v>0</v>
      </c>
    </row>
    <row r="376" spans="1:2" ht="17.25" customHeight="1">
      <c r="A376" s="255" t="s">
        <v>880</v>
      </c>
      <c r="B376" s="256">
        <f>'Форма ОУ Общие сведения '!E141/'Форма ОУ Общие сведения '!E$106*100</f>
        <v>0</v>
      </c>
    </row>
    <row r="377" spans="1:2" ht="17.25" customHeight="1">
      <c r="A377" s="255" t="s">
        <v>881</v>
      </c>
      <c r="B377" s="256">
        <f>'Форма ОУ Общие сведения '!E142/'Форма ОУ Общие сведения '!E$106*100</f>
        <v>0</v>
      </c>
    </row>
    <row r="378" spans="1:2" ht="25.5">
      <c r="A378" s="241" t="s">
        <v>1398</v>
      </c>
      <c r="B378" s="242">
        <f>'Форма ОУ Общие сведения '!E143/'Форма ОУ Общие сведения '!$E$67*100</f>
        <v>61.403508771929829</v>
      </c>
    </row>
    <row r="379" spans="1:2" ht="25.5">
      <c r="A379" s="241" t="s">
        <v>1399</v>
      </c>
      <c r="B379" s="256">
        <f>'Форма ОУ Общие сведения '!E144/'Форма ОУ Общие сведения '!E$143*100</f>
        <v>0</v>
      </c>
    </row>
    <row r="380" spans="1:2">
      <c r="A380" s="255" t="s">
        <v>894</v>
      </c>
      <c r="B380" s="256">
        <f>'Форма ОУ Общие сведения '!E145/'Форма ОУ Общие сведения '!E$143*100</f>
        <v>0</v>
      </c>
    </row>
    <row r="381" spans="1:2" ht="20.25" customHeight="1">
      <c r="A381" s="255" t="s">
        <v>895</v>
      </c>
      <c r="B381" s="256">
        <f>'Форма ОУ Общие сведения '!E146/'Форма ОУ Общие сведения '!E$143*100</f>
        <v>0</v>
      </c>
    </row>
    <row r="382" spans="1:2" ht="20.25" customHeight="1">
      <c r="A382" s="255" t="s">
        <v>1007</v>
      </c>
      <c r="B382" s="256">
        <f>'Форма ОУ Общие сведения '!E147/'Форма ОУ Общие сведения '!E$143*100</f>
        <v>0</v>
      </c>
    </row>
    <row r="383" spans="1:2">
      <c r="A383" s="255" t="s">
        <v>897</v>
      </c>
      <c r="B383" s="256">
        <f>'Форма ОУ Общие сведения '!E148/'Форма ОУ Общие сведения '!E$143*100</f>
        <v>0</v>
      </c>
    </row>
    <row r="384" spans="1:2">
      <c r="A384" s="255" t="s">
        <v>898</v>
      </c>
      <c r="B384" s="256">
        <f>'Форма ОУ Общие сведения '!E149/'Форма ОУ Общие сведения '!E$143*100</f>
        <v>0</v>
      </c>
    </row>
    <row r="385" spans="1:2" ht="18.75" customHeight="1">
      <c r="A385" s="255" t="s">
        <v>899</v>
      </c>
      <c r="B385" s="256">
        <f>'Форма ОУ Общие сведения '!E150/'Форма ОУ Общие сведения '!E$143*100</f>
        <v>0</v>
      </c>
    </row>
    <row r="386" spans="1:2" ht="18.75" customHeight="1">
      <c r="A386" s="255" t="s">
        <v>900</v>
      </c>
      <c r="B386" s="256">
        <f>'Форма ОУ Общие сведения '!E151/'Форма ОУ Общие сведения '!E$143*100</f>
        <v>0</v>
      </c>
    </row>
    <row r="387" spans="1:2">
      <c r="A387" s="255" t="s">
        <v>901</v>
      </c>
      <c r="B387" s="242">
        <f>'Форма ОУ Общие сведения '!E152/'Форма ОУ Общие сведения '!E$143*100</f>
        <v>0</v>
      </c>
    </row>
    <row r="388" spans="1:2">
      <c r="A388" s="255" t="s">
        <v>1400</v>
      </c>
      <c r="B388" s="256">
        <f>'Форма ОУ Общие сведения '!E153/'Форма ОУ Общие сведения '!E$143*100</f>
        <v>100</v>
      </c>
    </row>
    <row r="389" spans="1:2" ht="14.25" customHeight="1">
      <c r="A389" s="255" t="s">
        <v>903</v>
      </c>
      <c r="B389" s="256">
        <f>'Форма ОУ Общие сведения '!E154/'Форма ОУ Общие сведения '!E$143*100</f>
        <v>11.428571428571429</v>
      </c>
    </row>
    <row r="390" spans="1:2" ht="14.25" customHeight="1">
      <c r="A390" s="255">
        <v>2020</v>
      </c>
      <c r="B390" s="256">
        <f>'Форма ОУ Общие сведения '!E155/'Форма ОУ Общие сведения '!E$143*100</f>
        <v>34.285714285714285</v>
      </c>
    </row>
    <row r="391" spans="1:2" ht="14.25" customHeight="1">
      <c r="A391" s="255">
        <v>2021</v>
      </c>
      <c r="B391" s="256">
        <f>'Форма ОУ Общие сведения '!E156/'Форма ОУ Общие сведения '!E$143*100</f>
        <v>31.428571428571427</v>
      </c>
    </row>
    <row r="392" spans="1:2" ht="14.25" customHeight="1">
      <c r="A392" s="255">
        <v>2022</v>
      </c>
      <c r="B392" s="256">
        <f>'Форма ОУ Общие сведения '!E157/'Форма ОУ Общие сведения '!E$143*100</f>
        <v>22.857142857142858</v>
      </c>
    </row>
    <row r="393" spans="1:2">
      <c r="A393" s="255" t="s">
        <v>1401</v>
      </c>
      <c r="B393" s="256">
        <f>'Форма ОУ Общие сведения '!D158/'Форма ОУ Общие сведения '!E$143*100</f>
        <v>0</v>
      </c>
    </row>
    <row r="394" spans="1:2">
      <c r="A394" s="255" t="s">
        <v>1007</v>
      </c>
      <c r="B394" s="256">
        <f>'Форма ОУ Общие сведения '!E159/'Форма ОУ Общие сведения '!E$143*100</f>
        <v>100</v>
      </c>
    </row>
    <row r="395" spans="1:2">
      <c r="A395" s="255" t="s">
        <v>897</v>
      </c>
      <c r="B395" s="256">
        <f>'Форма ОУ Общие сведения '!E160/'Форма ОУ Общие сведения '!E$143*100</f>
        <v>0</v>
      </c>
    </row>
    <row r="396" spans="1:2">
      <c r="A396" s="255" t="s">
        <v>898</v>
      </c>
      <c r="B396" s="256">
        <f>'Форма ОУ Общие сведения '!E161/'Форма ОУ Общие сведения '!E$143*100</f>
        <v>0</v>
      </c>
    </row>
    <row r="397" spans="1:2">
      <c r="A397" s="255" t="s">
        <v>899</v>
      </c>
      <c r="B397" s="256">
        <f>'Форма ОУ Общие сведения '!E162/'Форма ОУ Общие сведения '!E$143*100</f>
        <v>0</v>
      </c>
    </row>
    <row r="398" spans="1:2">
      <c r="A398" s="255" t="s">
        <v>900</v>
      </c>
      <c r="B398" s="256">
        <f>'Форма ОУ Общие сведения '!E163/'Форма ОУ Общие сведения '!E$143*100</f>
        <v>0</v>
      </c>
    </row>
    <row r="399" spans="1:2">
      <c r="A399" s="241" t="str">
        <f>'Форма ОУ Общие сведения '!A164:C164</f>
        <v xml:space="preserve">другое </v>
      </c>
      <c r="B399" s="242">
        <f>'Форма ОУ Общие сведения '!E164/'Форма ОУ Общие сведения '!E$143*100</f>
        <v>0</v>
      </c>
    </row>
    <row r="400" spans="1:2" ht="25.5">
      <c r="A400" s="241" t="s">
        <v>1402</v>
      </c>
      <c r="B400" s="242">
        <f>'Форма ОУ ФГОС НОО'!C20</f>
        <v>19</v>
      </c>
    </row>
    <row r="401" spans="1:2">
      <c r="A401" s="244" t="s">
        <v>1403</v>
      </c>
      <c r="B401" s="242">
        <f>'Форма ОУ ФГОС НОО'!C21</f>
        <v>2</v>
      </c>
    </row>
    <row r="402" spans="1:2">
      <c r="A402" s="241" t="s">
        <v>1481</v>
      </c>
      <c r="B402" s="246">
        <f>'СВОД по формам ОУ (кол-во)'!B402/('Форма ОУ ФГОС НОО'!$C$20)*100</f>
        <v>5.2631578947368416</v>
      </c>
    </row>
    <row r="403" spans="1:2">
      <c r="A403" s="241" t="s">
        <v>986</v>
      </c>
      <c r="B403" s="246">
        <f>'СВОД по формам ОУ (кол-во)'!B403/('Форма ОУ ФГОС НОО'!$C$20)*100</f>
        <v>31.578947368421051</v>
      </c>
    </row>
    <row r="404" spans="1:2">
      <c r="A404" s="241" t="s">
        <v>990</v>
      </c>
      <c r="B404" s="246">
        <f>'СВОД по формам ОУ (кол-во)'!B404/('Форма ОУ ФГОС НОО'!$C$20)*100</f>
        <v>26.315789473684209</v>
      </c>
    </row>
    <row r="405" spans="1:2">
      <c r="A405" s="241" t="s">
        <v>993</v>
      </c>
      <c r="B405" s="246">
        <f>'СВОД по формам ОУ (кол-во)'!B405/('Форма ОУ ФГОС НОО'!$C$20)*100</f>
        <v>15.789473684210526</v>
      </c>
    </row>
    <row r="406" spans="1:2">
      <c r="A406" s="241" t="s">
        <v>997</v>
      </c>
      <c r="B406" s="246">
        <f>'СВОД по формам ОУ (кол-во)'!B406/('Форма ОУ ФГОС НОО'!$C$20)*100</f>
        <v>10.526315789473683</v>
      </c>
    </row>
    <row r="407" spans="1:2">
      <c r="A407" s="241" t="s">
        <v>999</v>
      </c>
      <c r="B407" s="246">
        <f>'СВОД по формам ОУ (кол-во)'!B407/('Форма ОУ ФГОС НОО'!$C$20)*100</f>
        <v>5.2631578947368416</v>
      </c>
    </row>
    <row r="408" spans="1:2">
      <c r="A408" s="241" t="s">
        <v>880</v>
      </c>
      <c r="B408" s="246">
        <f>'СВОД по формам ОУ (кол-во)'!B408/('Форма ОУ ФГОС НОО'!$C$20)*100</f>
        <v>15.789473684210526</v>
      </c>
    </row>
    <row r="409" spans="1:2">
      <c r="A409" s="241" t="s">
        <v>881</v>
      </c>
      <c r="B409" s="246">
        <f>'СВОД по формам ОУ (кол-во)'!B409/('Форма ОУ ФГОС НОО'!$C$20)*100</f>
        <v>0</v>
      </c>
    </row>
    <row r="410" spans="1:2" ht="25.5">
      <c r="A410" s="257" t="s">
        <v>1482</v>
      </c>
      <c r="B410" s="246">
        <f>'СВОД по формам ОУ (кол-во)'!B410/('Форма ОУ ФГОС НОО'!$C$20)*100</f>
        <v>0</v>
      </c>
    </row>
    <row r="411" spans="1:2" ht="25.5">
      <c r="A411" s="254" t="s">
        <v>848</v>
      </c>
      <c r="B411" s="246">
        <f>'СВОД по формам ОУ (кол-во)'!B411/('Форма ОУ ФГОС НОО'!$C$20)*100</f>
        <v>84.210526315789465</v>
      </c>
    </row>
    <row r="412" spans="1:2">
      <c r="A412" s="254" t="s">
        <v>849</v>
      </c>
      <c r="B412" s="246">
        <f>'СВОД по формам ОУ (кол-во)'!B412/('Форма ОУ ФГОС НОО'!$C$20)*100</f>
        <v>0</v>
      </c>
    </row>
    <row r="413" spans="1:2">
      <c r="A413" s="254" t="s">
        <v>850</v>
      </c>
      <c r="B413" s="246">
        <f>'СВОД по формам ОУ (кол-во)'!B413/('Форма ОУ ФГОС НОО'!$C$20)*100</f>
        <v>0</v>
      </c>
    </row>
    <row r="414" spans="1:2" ht="25.5">
      <c r="A414" s="254" t="s">
        <v>851</v>
      </c>
      <c r="B414" s="246">
        <f>'СВОД по формам ОУ (кол-во)'!B414/('Форма ОУ ФГОС НОО'!$C$20)*100</f>
        <v>21.052631578947366</v>
      </c>
    </row>
    <row r="415" spans="1:2" ht="25.5">
      <c r="A415" s="254" t="s">
        <v>852</v>
      </c>
      <c r="B415" s="246">
        <f>'СВОД по формам ОУ (кол-во)'!B415/('Форма ОУ ФГОС НОО'!$C$20)*100</f>
        <v>0</v>
      </c>
    </row>
    <row r="416" spans="1:2">
      <c r="A416" s="254" t="s">
        <v>853</v>
      </c>
      <c r="B416" s="246">
        <f>'СВОД по формам ОУ (кол-во)'!B416/('Форма ОУ ФГОС НОО'!$C$20)*100</f>
        <v>5.2631578947368416</v>
      </c>
    </row>
    <row r="417" spans="1:2" ht="25.5">
      <c r="A417" s="254" t="s">
        <v>854</v>
      </c>
      <c r="B417" s="246">
        <f>'СВОД по формам ОУ (кол-во)'!B417/('Форма ОУ ФГОС НОО'!$C$20)*100</f>
        <v>0</v>
      </c>
    </row>
    <row r="418" spans="1:2">
      <c r="A418" s="254" t="s">
        <v>855</v>
      </c>
      <c r="B418" s="246">
        <f>'СВОД по формам ОУ (кол-во)'!B418/('Форма ОУ ФГОС НОО'!$C$20)*100</f>
        <v>0</v>
      </c>
    </row>
    <row r="419" spans="1:2" ht="24.75" customHeight="1">
      <c r="A419" s="241" t="s">
        <v>1483</v>
      </c>
      <c r="B419" s="246">
        <f>'СВОД по формам ОУ (кол-во)'!B419/('Форма ОУ ФГОС НОО'!$C$20)*100</f>
        <v>0</v>
      </c>
    </row>
    <row r="420" spans="1:2">
      <c r="A420" s="255" t="s">
        <v>894</v>
      </c>
      <c r="B420" s="246">
        <f>'СВОД по формам ОУ (кол-во)'!B420/('Форма ОУ ФГОС НОО'!$C$20)*100</f>
        <v>0</v>
      </c>
    </row>
    <row r="421" spans="1:2">
      <c r="A421" s="255" t="s">
        <v>895</v>
      </c>
      <c r="B421" s="246">
        <f>'СВОД по формам ОУ (кол-во)'!B421/('Форма ОУ ФГОС НОО'!$C$20)*100</f>
        <v>0</v>
      </c>
    </row>
    <row r="422" spans="1:2">
      <c r="A422" s="255" t="s">
        <v>1007</v>
      </c>
      <c r="B422" s="246">
        <f>'СВОД по формам ОУ (кол-во)'!B422/('Форма ОУ ФГОС НОО'!$C$20)*100</f>
        <v>0</v>
      </c>
    </row>
    <row r="423" spans="1:2">
      <c r="A423" s="255" t="s">
        <v>897</v>
      </c>
      <c r="B423" s="246">
        <f>'СВОД по формам ОУ (кол-во)'!B423/('Форма ОУ ФГОС НОО'!$C$20)*100</f>
        <v>0</v>
      </c>
    </row>
    <row r="424" spans="1:2">
      <c r="A424" s="255" t="s">
        <v>898</v>
      </c>
      <c r="B424" s="246">
        <f>'СВОД по формам ОУ (кол-во)'!B424/('Форма ОУ ФГОС НОО'!$C$20)*100</f>
        <v>0</v>
      </c>
    </row>
    <row r="425" spans="1:2">
      <c r="A425" s="255" t="s">
        <v>899</v>
      </c>
      <c r="B425" s="246">
        <f>'СВОД по формам ОУ (кол-во)'!B425/('Форма ОУ ФГОС НОО'!$C$20)*100</f>
        <v>0</v>
      </c>
    </row>
    <row r="426" spans="1:2">
      <c r="A426" s="255" t="s">
        <v>900</v>
      </c>
      <c r="B426" s="246">
        <f>'СВОД по формам ОУ (кол-во)'!B426/('Форма ОУ ФГОС НОО'!$C$20)*100</f>
        <v>0</v>
      </c>
    </row>
    <row r="427" spans="1:2">
      <c r="A427" s="255" t="s">
        <v>901</v>
      </c>
      <c r="B427" s="246">
        <f>'СВОД по формам ОУ (кол-во)'!B427/('Форма ОУ ФГОС НОО'!$C$20)*100</f>
        <v>0</v>
      </c>
    </row>
    <row r="428" spans="1:2" ht="25.5">
      <c r="A428" s="241" t="s">
        <v>1400</v>
      </c>
      <c r="B428" s="246">
        <f>'СВОД по формам ОУ (кол-во)'!B428/('Форма ОУ ФГОС НОО'!$C$20)*100</f>
        <v>0</v>
      </c>
    </row>
    <row r="429" spans="1:2">
      <c r="A429" s="255" t="s">
        <v>903</v>
      </c>
      <c r="B429" s="246">
        <f>'СВОД по формам ОУ (кол-во)'!B429/('Форма ОУ ФГОС НОО'!$C$20)*100</f>
        <v>15.789473684210526</v>
      </c>
    </row>
    <row r="430" spans="1:2">
      <c r="A430" s="255">
        <v>2020</v>
      </c>
      <c r="B430" s="246">
        <f>'СВОД по формам ОУ (кол-во)'!B430/('Форма ОУ ФГОС НОО'!$C$20)*100</f>
        <v>42.105263157894733</v>
      </c>
    </row>
    <row r="431" spans="1:2">
      <c r="A431" s="255">
        <v>2021</v>
      </c>
      <c r="B431" s="246">
        <f>'СВОД по формам ОУ (кол-во)'!B431/('Форма ОУ ФГОС НОО'!$C$20)*100</f>
        <v>36.84210526315789</v>
      </c>
    </row>
    <row r="432" spans="1:2">
      <c r="A432" s="255">
        <v>2022</v>
      </c>
      <c r="B432" s="246">
        <f>'СВОД по формам ОУ (кол-во)'!B432/('Форма ОУ ФГОС НОО'!$C$20)*100</f>
        <v>15.789473684210526</v>
      </c>
    </row>
    <row r="433" spans="1:2">
      <c r="A433" s="255" t="s">
        <v>1401</v>
      </c>
      <c r="B433" s="246">
        <f>'СВОД по формам ОУ (кол-во)'!B433/('Форма ОУ ФГОС НОО'!$C$20)*100</f>
        <v>0</v>
      </c>
    </row>
    <row r="434" spans="1:2">
      <c r="A434" s="255" t="s">
        <v>1007</v>
      </c>
      <c r="B434" s="246">
        <f>'СВОД по формам ОУ (кол-во)'!B434/('Форма ОУ ФГОС НОО'!$C$20)*100</f>
        <v>110.5263157894737</v>
      </c>
    </row>
    <row r="435" spans="1:2">
      <c r="A435" s="255" t="s">
        <v>897</v>
      </c>
      <c r="B435" s="246">
        <f>'СВОД по формам ОУ (кол-во)'!B435/('Форма ОУ ФГОС НОО'!$C$20)*100</f>
        <v>0</v>
      </c>
    </row>
    <row r="436" spans="1:2">
      <c r="A436" s="255" t="s">
        <v>898</v>
      </c>
      <c r="B436" s="246">
        <f>'СВОД по формам ОУ (кол-во)'!B436/('Форма ОУ ФГОС НОО'!$C$20)*100</f>
        <v>0</v>
      </c>
    </row>
    <row r="437" spans="1:2">
      <c r="A437" s="255" t="s">
        <v>899</v>
      </c>
      <c r="B437" s="246">
        <f>'СВОД по формам ОУ (кол-во)'!B437/('Форма ОУ ФГОС НОО'!$C$20)*100</f>
        <v>0</v>
      </c>
    </row>
    <row r="438" spans="1:2">
      <c r="A438" s="255" t="s">
        <v>900</v>
      </c>
      <c r="B438" s="246">
        <f>'СВОД по формам ОУ (кол-во)'!B438/('Форма ОУ ФГОС НОО'!$C$20)*100</f>
        <v>0</v>
      </c>
    </row>
    <row r="439" spans="1:2" ht="18" customHeight="1">
      <c r="A439" s="255" t="s">
        <v>901</v>
      </c>
      <c r="B439" s="246">
        <f>'СВОД по формам ОУ (кол-во)'!B439/('Форма ОУ ФГОС НОО'!$C$20)*100</f>
        <v>0</v>
      </c>
    </row>
    <row r="440" spans="1:2" ht="26.25" customHeight="1">
      <c r="A440" s="241" t="str">
        <f>'Форма ОУ ФГОС ООО, кадры 5-11'!A22:B22</f>
        <v xml:space="preserve">Количество учителей, которые с 01.09.2022г. будут вести предметы в  5 - х классах по обновленным стандартам, из них :
</v>
      </c>
      <c r="B440" s="242">
        <f>'Форма ОУ ФГОС ООО, кадры 5-11'!D22</f>
        <v>20</v>
      </c>
    </row>
    <row r="441" spans="1:2" ht="19.5" customHeight="1">
      <c r="A441" s="241" t="s">
        <v>1384</v>
      </c>
      <c r="B441" s="258">
        <f>'Форма ОУ ФГОС ООО, кадры 5-11'!D23/'СВОД по формам ОУ (доля)'!B$440*100</f>
        <v>0</v>
      </c>
    </row>
    <row r="442" spans="1:2" ht="25.5" customHeight="1">
      <c r="A442" s="241" t="s">
        <v>848</v>
      </c>
      <c r="B442" s="258">
        <f>'Форма ОУ ФГОС ООО, кадры 5-11'!D24/'СВОД по формам ОУ (доля)'!B$440*100</f>
        <v>80</v>
      </c>
    </row>
    <row r="443" spans="1:2" ht="25.5" customHeight="1">
      <c r="A443" s="241" t="s">
        <v>849</v>
      </c>
      <c r="B443" s="258">
        <f>'Форма ОУ ФГОС ООО, кадры 5-11'!D25/'СВОД по формам ОУ (доля)'!B$440*100</f>
        <v>5</v>
      </c>
    </row>
    <row r="444" spans="1:2" ht="25.5" customHeight="1">
      <c r="A444" s="241" t="s">
        <v>994</v>
      </c>
      <c r="B444" s="258">
        <f>'Форма ОУ ФГОС ООО, кадры 5-11'!D26/'СВОД по формам ОУ (доля)'!B$440*100</f>
        <v>0</v>
      </c>
    </row>
    <row r="445" spans="1:2" ht="25.5" customHeight="1">
      <c r="A445" s="241" t="s">
        <v>851</v>
      </c>
      <c r="B445" s="258">
        <f>'Форма ОУ ФГОС ООО, кадры 5-11'!D27/'СВОД по формам ОУ (доля)'!B$440*100</f>
        <v>5</v>
      </c>
    </row>
    <row r="446" spans="1:2" ht="25.5" customHeight="1">
      <c r="A446" s="241" t="s">
        <v>852</v>
      </c>
      <c r="B446" s="258">
        <f>'Форма ОУ ФГОС ООО, кадры 5-11'!D28/'СВОД по формам ОУ (доля)'!B$440*100</f>
        <v>10</v>
      </c>
    </row>
    <row r="447" spans="1:2" ht="25.5" customHeight="1">
      <c r="A447" s="241" t="s">
        <v>853</v>
      </c>
      <c r="B447" s="258">
        <f>'Форма ОУ ФГОС ООО, кадры 5-11'!D29/'СВОД по формам ОУ (доля)'!B$440*100</f>
        <v>0</v>
      </c>
    </row>
    <row r="448" spans="1:2" ht="25.5" customHeight="1">
      <c r="A448" s="241" t="s">
        <v>854</v>
      </c>
      <c r="B448" s="258">
        <f>'Форма ОУ ФГОС ООО, кадры 5-11'!D30/'СВОД по формам ОУ (доля)'!B$440*100</f>
        <v>0</v>
      </c>
    </row>
    <row r="449" spans="1:2" ht="18" customHeight="1">
      <c r="A449" s="241" t="s">
        <v>855</v>
      </c>
      <c r="B449" s="258">
        <f>'Форма ОУ ФГОС ООО, кадры 5-11'!D31/'СВОД по формам ОУ (доля)'!B$440*100</f>
        <v>0</v>
      </c>
    </row>
    <row r="450" spans="1:2" ht="27" customHeight="1">
      <c r="A450" s="241" t="s">
        <v>1484</v>
      </c>
      <c r="B450" s="258">
        <f>'Форма ОУ ФГОС ООО, кадры 5-11'!D32/'СВОД по формам ОУ (доля)'!B$440*100</f>
        <v>10</v>
      </c>
    </row>
    <row r="451" spans="1:2" ht="18" customHeight="1">
      <c r="A451" s="241" t="s">
        <v>857</v>
      </c>
      <c r="B451" s="258">
        <f>'Форма ОУ ФГОС ООО, кадры 5-11'!D33/'СВОД по формам ОУ (доля)'!B$440*100</f>
        <v>5</v>
      </c>
    </row>
    <row r="452" spans="1:2" ht="18" customHeight="1">
      <c r="A452" s="241" t="s">
        <v>858</v>
      </c>
      <c r="B452" s="258">
        <f>'Форма ОУ ФГОС ООО, кадры 5-11'!D34/'СВОД по формам ОУ (доля)'!B$440*100</f>
        <v>15</v>
      </c>
    </row>
    <row r="453" spans="1:2" ht="18" customHeight="1">
      <c r="A453" s="241" t="s">
        <v>859</v>
      </c>
      <c r="B453" s="258">
        <f>'Форма ОУ ФГОС ООО, кадры 5-11'!D35/'СВОД по формам ОУ (доля)'!B$440*100</f>
        <v>35</v>
      </c>
    </row>
    <row r="454" spans="1:2" ht="18" customHeight="1">
      <c r="A454" s="241" t="s">
        <v>860</v>
      </c>
      <c r="B454" s="258">
        <f>'Форма ОУ ФГОС ООО, кадры 5-11'!D36/'СВОД по формам ОУ (доля)'!B$440*100</f>
        <v>5</v>
      </c>
    </row>
    <row r="455" spans="1:2" ht="18" customHeight="1">
      <c r="A455" s="241" t="s">
        <v>861</v>
      </c>
      <c r="B455" s="258">
        <f>'Форма ОУ ФГОС ООО, кадры 5-11'!D37/'СВОД по формам ОУ (доля)'!B$440*100</f>
        <v>0</v>
      </c>
    </row>
    <row r="456" spans="1:2" ht="18" customHeight="1">
      <c r="A456" s="241" t="s">
        <v>862</v>
      </c>
      <c r="B456" s="258">
        <f>'Форма ОУ ФГОС ООО, кадры 5-11'!D38/'СВОД по формам ОУ (доля)'!B$440*100</f>
        <v>10</v>
      </c>
    </row>
    <row r="457" spans="1:2" ht="18" customHeight="1">
      <c r="A457" s="241" t="s">
        <v>863</v>
      </c>
      <c r="B457" s="258">
        <f>'Форма ОУ ФГОС ООО, кадры 5-11'!D39/'СВОД по формам ОУ (доля)'!B$440*100</f>
        <v>10</v>
      </c>
    </row>
    <row r="458" spans="1:2" ht="18" customHeight="1">
      <c r="A458" s="241" t="s">
        <v>864</v>
      </c>
      <c r="B458" s="258">
        <f>'Форма ОУ ФГОС ООО, кадры 5-11'!D40/'СВОД по формам ОУ (доля)'!B$440*100</f>
        <v>10</v>
      </c>
    </row>
    <row r="459" spans="1:2" ht="18" customHeight="1">
      <c r="A459" s="241" t="s">
        <v>1409</v>
      </c>
      <c r="B459" s="258">
        <f>'Форма ОУ ФГОС ООО, кадры 5-11'!D41/'СВОД по формам ОУ (доля)'!B$440*100</f>
        <v>0</v>
      </c>
    </row>
    <row r="460" spans="1:2" ht="18" customHeight="1">
      <c r="A460" s="241" t="s">
        <v>1141</v>
      </c>
      <c r="B460" s="258">
        <f>'Форма ОУ ФГОС ООО, кадры 5-11'!D42/'СВОД по формам ОУ (доля)'!B$440*100</f>
        <v>5</v>
      </c>
    </row>
    <row r="461" spans="1:2" ht="18" customHeight="1">
      <c r="A461" s="241" t="s">
        <v>1142</v>
      </c>
      <c r="B461" s="258">
        <f>'Форма ОУ ФГОС ООО, кадры 5-11'!D43/'СВОД по формам ОУ (доля)'!B$440*100</f>
        <v>25</v>
      </c>
    </row>
    <row r="462" spans="1:2" ht="18" customHeight="1">
      <c r="A462" s="241" t="s">
        <v>867</v>
      </c>
      <c r="B462" s="258">
        <f>'Форма ОУ ФГОС ООО, кадры 5-11'!D44/'СВОД по формам ОУ (доля)'!B$440*100</f>
        <v>30</v>
      </c>
    </row>
    <row r="463" spans="1:2" ht="18" customHeight="1">
      <c r="A463" s="241" t="s">
        <v>1143</v>
      </c>
      <c r="B463" s="258">
        <f>'Форма ОУ ФГОС ООО, кадры 5-11'!D45/'СВОД по формам ОУ (доля)'!B$440*100</f>
        <v>20</v>
      </c>
    </row>
    <row r="464" spans="1:2" ht="18" customHeight="1">
      <c r="A464" s="241" t="s">
        <v>1144</v>
      </c>
      <c r="B464" s="258">
        <f>'Форма ОУ ФГОС ООО, кадры 5-11'!D46/'СВОД по формам ОУ (доля)'!B$440*100</f>
        <v>20</v>
      </c>
    </row>
    <row r="465" spans="1:2" ht="18" customHeight="1">
      <c r="A465" s="241" t="s">
        <v>1145</v>
      </c>
      <c r="B465" s="258">
        <f>'Форма ОУ ФГОС ООО, кадры 5-11'!D47/'СВОД по формам ОУ (доля)'!B$440*100</f>
        <v>0</v>
      </c>
    </row>
    <row r="466" spans="1:2" ht="18" customHeight="1">
      <c r="A466" s="241" t="s">
        <v>1388</v>
      </c>
      <c r="B466" s="258">
        <f>'Форма ОУ ФГОС ООО, кадры 5-11'!D48/'СВОД по формам ОУ (доля)'!B$440*100</f>
        <v>35</v>
      </c>
    </row>
    <row r="467" spans="1:2" ht="18" customHeight="1">
      <c r="A467" s="241" t="s">
        <v>1485</v>
      </c>
      <c r="B467" s="258">
        <f>'Форма ОУ ФГОС ООО, кадры 5-11'!D49/'СВОД по формам ОУ (доля)'!B$440*100</f>
        <v>35</v>
      </c>
    </row>
    <row r="468" spans="1:2" ht="40.5" customHeight="1">
      <c r="A468" s="241" t="s">
        <v>1486</v>
      </c>
      <c r="B468" s="258">
        <f>'Форма ОУ ФГОС ООО, кадры 5-11'!D50/'СВОД по формам ОУ (доля)'!B$440*100</f>
        <v>0</v>
      </c>
    </row>
    <row r="469" spans="1:2" ht="18" customHeight="1">
      <c r="A469" s="241" t="s">
        <v>874</v>
      </c>
      <c r="B469" s="258">
        <f>'Форма ОУ ФГОС ООО, кадры 5-11'!D51/'СВОД по формам ОУ (доля)'!B$440*100</f>
        <v>0</v>
      </c>
    </row>
    <row r="470" spans="1:2" ht="18" customHeight="1">
      <c r="A470" s="241" t="s">
        <v>875</v>
      </c>
      <c r="B470" s="258">
        <f>'Форма ОУ ФГОС ООО, кадры 5-11'!D52/'СВОД по формам ОУ (доля)'!B$440*100</f>
        <v>0</v>
      </c>
    </row>
    <row r="471" spans="1:2" ht="18" customHeight="1">
      <c r="A471" s="241" t="s">
        <v>876</v>
      </c>
      <c r="B471" s="258">
        <f>'Форма ОУ ФГОС ООО, кадры 5-11'!D53/'СВОД по формам ОУ (доля)'!B$440*100</f>
        <v>5</v>
      </c>
    </row>
    <row r="472" spans="1:2" ht="18" customHeight="1">
      <c r="A472" s="241" t="s">
        <v>877</v>
      </c>
      <c r="B472" s="258">
        <f>'Форма ОУ ФГОС ООО, кадры 5-11'!D54/'СВОД по формам ОУ (доля)'!B$440*100</f>
        <v>15</v>
      </c>
    </row>
    <row r="473" spans="1:2" ht="18" customHeight="1">
      <c r="A473" s="241" t="s">
        <v>878</v>
      </c>
      <c r="B473" s="258">
        <f>'Форма ОУ ФГОС ООО, кадры 5-11'!D55/'СВОД по формам ОУ (доля)'!B$440*100</f>
        <v>45</v>
      </c>
    </row>
    <row r="474" spans="1:2" ht="18" customHeight="1">
      <c r="A474" s="241" t="s">
        <v>879</v>
      </c>
      <c r="B474" s="258">
        <f>'Форма ОУ ФГОС ООО, кадры 5-11'!D56/'СВОД по формам ОУ (доля)'!B$440*100</f>
        <v>35</v>
      </c>
    </row>
    <row r="475" spans="1:2" ht="18" customHeight="1">
      <c r="A475" s="241" t="s">
        <v>880</v>
      </c>
      <c r="B475" s="258">
        <f>'Форма ОУ ФГОС ООО, кадры 5-11'!D57/'СВОД по формам ОУ (доля)'!B$440*100</f>
        <v>0</v>
      </c>
    </row>
    <row r="476" spans="1:2" ht="18" customHeight="1">
      <c r="A476" s="241" t="s">
        <v>881</v>
      </c>
      <c r="B476" s="258">
        <f>'Форма ОУ ФГОС ООО, кадры 5-11'!D58/'СВОД по формам ОУ (доля)'!B$440*100</f>
        <v>0</v>
      </c>
    </row>
    <row r="477" spans="1:2" ht="18" customHeight="1">
      <c r="A477" s="250" t="s">
        <v>1411</v>
      </c>
      <c r="B477" s="242"/>
    </row>
    <row r="478" spans="1:2" ht="18" customHeight="1">
      <c r="A478" s="241" t="s">
        <v>1487</v>
      </c>
      <c r="B478" s="242">
        <f>'Форма ОУ Общие сведения '!E165</f>
        <v>57</v>
      </c>
    </row>
    <row r="479" spans="1:2" ht="18" customHeight="1">
      <c r="A479" s="241" t="str">
        <f>'Форма ОУ Общие сведения '!A166:C166</f>
        <v xml:space="preserve"> из них: с выходом в сеть Интернет</v>
      </c>
      <c r="B479" s="242">
        <f>'Форма ОУ Общие сведения '!E166</f>
        <v>57</v>
      </c>
    </row>
    <row r="480" spans="1:2" ht="18" customHeight="1">
      <c r="A480" s="241" t="s">
        <v>1412</v>
      </c>
      <c r="B480" s="256">
        <f>B478/B42*100</f>
        <v>4.5563549160671464</v>
      </c>
    </row>
    <row r="481" spans="1:2" ht="18" customHeight="1">
      <c r="A481" s="241" t="s">
        <v>907</v>
      </c>
      <c r="B481" s="242"/>
    </row>
    <row r="482" spans="1:2" ht="18" customHeight="1">
      <c r="A482" s="259" t="s">
        <v>954</v>
      </c>
      <c r="B482" s="246" t="e">
        <f>'СВОД по формам ОУ (кол-во)'!B482/SUM('СВОД по формам ОУ (кол-во)'!$B$482:$B$485)*100</f>
        <v>#DIV/0!</v>
      </c>
    </row>
    <row r="483" spans="1:2" ht="18" customHeight="1">
      <c r="A483" s="259" t="s">
        <v>960</v>
      </c>
      <c r="B483" s="246" t="e">
        <f>'СВОД по формам ОУ (кол-во)'!B483/SUM('СВОД по формам ОУ (кол-во)'!$B$482:$B$485)*100</f>
        <v>#DIV/0!</v>
      </c>
    </row>
    <row r="484" spans="1:2" ht="18" customHeight="1">
      <c r="A484" s="259" t="s">
        <v>966</v>
      </c>
      <c r="B484" s="246" t="e">
        <f>'СВОД по формам ОУ (кол-во)'!B484/SUM('СВОД по формам ОУ (кол-во)'!$B$482:$B$485)*100</f>
        <v>#DIV/0!</v>
      </c>
    </row>
    <row r="485" spans="1:2" ht="18" customHeight="1">
      <c r="A485" s="259" t="s">
        <v>970</v>
      </c>
      <c r="B485" s="246" t="e">
        <f>'СВОД по формам ОУ (кол-во)'!B485/SUM('СВОД по формам ОУ (кол-во)'!$B$482:$B$485)*100</f>
        <v>#DIV/0!</v>
      </c>
    </row>
    <row r="486" spans="1:2" ht="18" customHeight="1">
      <c r="A486" s="241" t="str">
        <f>'Форма ОУ Общие сведения '!A168:C168</f>
        <v xml:space="preserve">Количество кабинетов информатики </v>
      </c>
      <c r="B486" s="242">
        <f>'Форма ОУ Общие сведения '!E168</f>
        <v>2</v>
      </c>
    </row>
    <row r="487" spans="1:2" ht="18" customHeight="1">
      <c r="A487" s="241" t="str">
        <f>'Форма ОУ Общие сведения '!A169:C169</f>
        <v xml:space="preserve">Количество рабочих мест для обучающихся в кабинетах информатики </v>
      </c>
      <c r="B487" s="242">
        <f>'Форма ОУ Общие сведения '!E169</f>
        <v>20</v>
      </c>
    </row>
    <row r="488" spans="1:2" ht="18" customHeight="1">
      <c r="A488" s="241" t="s">
        <v>1413</v>
      </c>
      <c r="B488" s="242">
        <f>'Форма ОУ Общие сведения '!E31+'Форма ОУ Общие сведения '!E34+'Форма ОУ Общие сведения '!E37+'Форма ОУ Общие сведения '!E40</f>
        <v>588</v>
      </c>
    </row>
    <row r="489" spans="1:2" ht="15.75" customHeight="1">
      <c r="A489" s="254" t="s">
        <v>1414</v>
      </c>
      <c r="B489" s="246">
        <f>'СВОД по формам ОУ (кол-во)'!B489/'Форма ОУ ФГОС НОО'!$C$10*100</f>
        <v>100</v>
      </c>
    </row>
    <row r="490" spans="1:2" ht="15.75" customHeight="1">
      <c r="A490" s="254" t="s">
        <v>1085</v>
      </c>
      <c r="B490" s="246">
        <f>'СВОД по формам ОУ (кол-во)'!B490/'Форма ОУ ФГОС НОО'!$C$10*100</f>
        <v>100</v>
      </c>
    </row>
    <row r="491" spans="1:2" ht="15.75" customHeight="1">
      <c r="A491" s="254" t="s">
        <v>1415</v>
      </c>
      <c r="B491" s="246">
        <f>'СВОД по формам ОУ (кол-во)'!B491/'Форма ОУ ФГОС НОО'!$C$10*100</f>
        <v>100</v>
      </c>
    </row>
    <row r="492" spans="1:2" ht="15.75" customHeight="1">
      <c r="A492" s="254" t="s">
        <v>1416</v>
      </c>
      <c r="B492" s="246">
        <f>'СВОД по формам ОУ (кол-во)'!B492/'Форма ОУ ФГОС НОО'!$C$10*100</f>
        <v>100</v>
      </c>
    </row>
    <row r="493" spans="1:2" ht="15.75" customHeight="1">
      <c r="A493" s="254" t="s">
        <v>1417</v>
      </c>
      <c r="B493" s="246">
        <f>'СВОД по формам ОУ (кол-во)'!B493/'Форма ОУ ФГОС НОО'!$C$10*100</f>
        <v>100</v>
      </c>
    </row>
    <row r="494" spans="1:2" ht="15.75" customHeight="1">
      <c r="A494" s="254" t="s">
        <v>1418</v>
      </c>
      <c r="B494" s="246">
        <f>'СВОД по формам ОУ (кол-во)'!B494/'Форма ОУ ФГОС НОО'!$C$10*100</f>
        <v>100</v>
      </c>
    </row>
    <row r="495" spans="1:2" ht="15.75" customHeight="1">
      <c r="A495" s="254" t="s">
        <v>1090</v>
      </c>
      <c r="B495" s="246">
        <f>'СВОД по формам ОУ (кол-во)'!B495/'Форма ОУ ФГОС НОО'!$C$10*100</f>
        <v>100</v>
      </c>
    </row>
    <row r="496" spans="1:2" ht="15.75" customHeight="1">
      <c r="A496" s="254" t="s">
        <v>1419</v>
      </c>
      <c r="B496" s="246">
        <f>'СВОД по формам ОУ (кол-во)'!B496/'Форма ОУ ФГОС НОО'!$C$10*100</f>
        <v>100</v>
      </c>
    </row>
    <row r="497" spans="1:6" ht="15.75" customHeight="1">
      <c r="A497" s="254" t="s">
        <v>1420</v>
      </c>
      <c r="B497" s="246">
        <f>'СВОД по формам ОУ (кол-во)'!B497/'Форма ОУ ФГОС НОО'!$C$10*100</f>
        <v>100</v>
      </c>
    </row>
    <row r="498" spans="1:6" ht="15.75" customHeight="1">
      <c r="A498" s="254" t="s">
        <v>1421</v>
      </c>
      <c r="B498" s="246">
        <f>'СВОД по формам ОУ (кол-во)'!B498/'Форма ОУ ФГОС НОО'!$C$10*100</f>
        <v>100</v>
      </c>
    </row>
    <row r="499" spans="1:6" ht="15.75" customHeight="1">
      <c r="A499" s="241" t="s">
        <v>1422</v>
      </c>
      <c r="B499" s="242">
        <f>COUNTIF('Форма ОУ  ФГОС СОО'!D44:D99,"да")/56*100</f>
        <v>67.857142857142861</v>
      </c>
      <c r="F499" s="227"/>
    </row>
    <row r="500" spans="1:6" ht="15.75" customHeight="1">
      <c r="A500" s="241" t="s">
        <v>1423</v>
      </c>
      <c r="B500" s="242">
        <f>COUNTIF('Форма ОУ  ФГОС СОО'!D100:D127,"да")/28*100</f>
        <v>28.571428571428569</v>
      </c>
      <c r="F500" s="227"/>
    </row>
    <row r="501" spans="1:6" ht="15.75" customHeight="1">
      <c r="A501" s="241" t="s">
        <v>1424</v>
      </c>
      <c r="B501" s="242">
        <f>COUNTIF('Форма ОУ  ФГОС СОО'!D128:D161,"да")/33*100</f>
        <v>51.515151515151516</v>
      </c>
      <c r="F501" s="227"/>
    </row>
    <row r="502" spans="1:6" ht="20.25" customHeight="1">
      <c r="A502" s="260" t="s">
        <v>1425</v>
      </c>
      <c r="B502" s="261">
        <f>SUM(B503:B536)/34*100</f>
        <v>55.882352941176471</v>
      </c>
    </row>
    <row r="503" spans="1:6" ht="38.25">
      <c r="A503" s="241" t="s">
        <v>912</v>
      </c>
      <c r="B503" s="262">
        <f>IF('Форма ОУ Общие сведения '!E171=Лист5!$J$1,1,0)</f>
        <v>1</v>
      </c>
    </row>
    <row r="504" spans="1:6" ht="25.5">
      <c r="A504" s="241" t="s">
        <v>913</v>
      </c>
      <c r="B504" s="262">
        <f>IF('Форма ОУ Общие сведения '!E172=Лист5!$J$1,1,0)</f>
        <v>1</v>
      </c>
    </row>
    <row r="505" spans="1:6" ht="40.5" customHeight="1">
      <c r="A505" s="241" t="s">
        <v>1426</v>
      </c>
      <c r="B505" s="262">
        <f>IF('Форма ОУ Общие сведения '!E173=Лист5!$L$3,1,IF('Форма ОУ Общие сведения '!E173=Лист5!$L$2,0,0))</f>
        <v>0</v>
      </c>
    </row>
    <row r="506" spans="1:6" ht="66.75" customHeight="1">
      <c r="A506" s="241" t="s">
        <v>915</v>
      </c>
      <c r="B506" s="262">
        <f>IF('Форма ОУ Общие сведения '!E174=Лист5!$L$3,1,IF('Форма ОУ Общие сведения '!E174=Лист5!$L$2,0,0))</f>
        <v>1</v>
      </c>
    </row>
    <row r="507" spans="1:6" ht="14.25" customHeight="1">
      <c r="A507" s="241" t="s">
        <v>916</v>
      </c>
      <c r="B507" s="262">
        <f>IF('Форма ОУ Общие сведения '!E175=Лист5!$L$3,1,IF('Форма ОУ Общие сведения '!E175=Лист5!$L$2,0,0))</f>
        <v>0</v>
      </c>
    </row>
    <row r="508" spans="1:6" ht="17.25" customHeight="1">
      <c r="A508" s="241" t="s">
        <v>917</v>
      </c>
      <c r="B508" s="262">
        <f>IF('Форма ОУ Общие сведения '!E176=Лист5!$L$3,1,IF('Форма ОУ Общие сведения '!E176=Лист5!$L$2,0,0))</f>
        <v>0</v>
      </c>
    </row>
    <row r="509" spans="1:6" ht="15" customHeight="1">
      <c r="A509" s="241" t="s">
        <v>918</v>
      </c>
      <c r="B509" s="262">
        <f>IF('Форма ОУ Общие сведения '!E177=Лист5!$L$3,1,IF('Форма ОУ Общие сведения '!E177=Лист5!$L$2,0,0))</f>
        <v>0</v>
      </c>
    </row>
    <row r="510" spans="1:6" ht="15" customHeight="1">
      <c r="A510" s="241" t="s">
        <v>919</v>
      </c>
      <c r="B510" s="262">
        <f>IF('Форма ОУ Общие сведения '!E178=Лист5!$L$3,1,IF('Форма ОУ Общие сведения '!E178=Лист5!$L$2,0,0))</f>
        <v>1</v>
      </c>
    </row>
    <row r="511" spans="1:6" ht="15" customHeight="1">
      <c r="A511" s="241" t="s">
        <v>920</v>
      </c>
      <c r="B511" s="262">
        <f>IF('Форма ОУ Общие сведения '!E179=Лист5!$L$3,1,IF('Форма ОУ Общие сведения '!E179=Лист5!$L$2,0,0))</f>
        <v>0</v>
      </c>
    </row>
    <row r="512" spans="1:6" ht="41.25" customHeight="1">
      <c r="A512" s="241" t="s">
        <v>1427</v>
      </c>
      <c r="B512" s="262">
        <f>IF('Форма ОУ Общие сведения '!E180=Лист5!$L$3,1,IF('Форма ОУ Общие сведения '!E180=Лист5!$L$2,0,0))</f>
        <v>1</v>
      </c>
    </row>
    <row r="513" spans="1:2" ht="25.5" customHeight="1">
      <c r="A513" s="241" t="s">
        <v>922</v>
      </c>
      <c r="B513" s="262">
        <f>IF('Форма ОУ Общие сведения '!E181=Лист5!$L$3,1,IF('Форма ОУ Общие сведения '!E181=Лист5!$L$2,0,0))</f>
        <v>1</v>
      </c>
    </row>
    <row r="514" spans="1:2" ht="31.5" customHeight="1">
      <c r="A514" s="241" t="s">
        <v>923</v>
      </c>
      <c r="B514" s="262">
        <f>IF('Форма ОУ Общие сведения '!E182=Лист5!$L$3,1,IF('Форма ОУ Общие сведения '!E182=Лист5!$L$2,0,0))</f>
        <v>0</v>
      </c>
    </row>
    <row r="515" spans="1:2" ht="37.5" customHeight="1">
      <c r="A515" s="241" t="s">
        <v>925</v>
      </c>
      <c r="B515" s="262">
        <f>IF('Форма ОУ Общие сведения '!E183=Лист5!$L$3,1,IF('Форма ОУ Общие сведения '!E183=Лист5!$L$2,0,0))</f>
        <v>0</v>
      </c>
    </row>
    <row r="516" spans="1:2" ht="42.75" customHeight="1">
      <c r="A516" s="241" t="s">
        <v>926</v>
      </c>
      <c r="B516" s="262">
        <f>IF('Форма ОУ Общие сведения '!E184=Лист5!$L$3,1,IF('Форма ОУ Общие сведения '!E184=Лист5!$L$2,0,0))</f>
        <v>0</v>
      </c>
    </row>
    <row r="517" spans="1:2" ht="25.5" customHeight="1">
      <c r="A517" s="241" t="s">
        <v>928</v>
      </c>
      <c r="B517" s="262">
        <f>IF('Форма ОУ Общие сведения '!E185=Лист5!$L$3,1,IF('Форма ОУ Общие сведения '!E185=Лист5!$L$2,0,0))</f>
        <v>1</v>
      </c>
    </row>
    <row r="518" spans="1:2" ht="40.5" customHeight="1">
      <c r="A518" s="241" t="s">
        <v>929</v>
      </c>
      <c r="B518" s="262">
        <f>IF('Форма ОУ Общие сведения '!E186=Лист5!$L$3,1,IF('Форма ОУ Общие сведения '!E186=Лист5!$L$2,0,0))</f>
        <v>0</v>
      </c>
    </row>
    <row r="519" spans="1:2" ht="29.25" customHeight="1">
      <c r="A519" s="241" t="s">
        <v>930</v>
      </c>
      <c r="B519" s="262">
        <f>IF('Форма ОУ Общие сведения '!E187=Лист5!$L$3,1,IF('Форма ОУ Общие сведения '!E187=Лист5!$L$2,0,0))</f>
        <v>0</v>
      </c>
    </row>
    <row r="520" spans="1:2" ht="30" customHeight="1">
      <c r="A520" s="241" t="s">
        <v>932</v>
      </c>
      <c r="B520" s="262">
        <f>IF('Форма ОУ Общие сведения '!E188=Лист5!$O$3,1,IF('Форма ОУ Общие сведения '!E188=Лист5!$O$2,0.5,0))</f>
        <v>1</v>
      </c>
    </row>
    <row r="521" spans="1:2" ht="26.25" customHeight="1">
      <c r="A521" s="241" t="s">
        <v>933</v>
      </c>
      <c r="B521" s="262">
        <f>IF('Форма ОУ Общие сведения '!E189=Лист5!$L$3,1,IF('Форма ОУ Общие сведения '!E189=Лист5!$L$2,0,0))</f>
        <v>0</v>
      </c>
    </row>
    <row r="522" spans="1:2" ht="30" customHeight="1">
      <c r="A522" s="241" t="s">
        <v>934</v>
      </c>
      <c r="B522" s="262">
        <f>IF('Форма ОУ Общие сведения '!E190=Лист5!$L$3,1,IF('Форма ОУ Общие сведения '!E190=Лист5!$L$2,0,0))</f>
        <v>0</v>
      </c>
    </row>
    <row r="523" spans="1:2" ht="42" customHeight="1">
      <c r="A523" s="241" t="s">
        <v>936</v>
      </c>
      <c r="B523" s="262">
        <f>IF('Форма ОУ Общие сведения '!E191=Лист5!$L$3,1,IF('Форма ОУ Общие сведения '!E191=Лист5!$L$2,0,0))</f>
        <v>0</v>
      </c>
    </row>
    <row r="524" spans="1:2" ht="29.25" customHeight="1">
      <c r="A524" s="241" t="s">
        <v>937</v>
      </c>
      <c r="B524" s="262">
        <f>IF('Форма ОУ Общие сведения '!E192=Лист5!$L$3,1,IF('Форма ОУ Общие сведения '!E192=Лист5!$L$2,0,0))</f>
        <v>1</v>
      </c>
    </row>
    <row r="525" spans="1:2" ht="30.75" customHeight="1">
      <c r="A525" s="241" t="s">
        <v>938</v>
      </c>
      <c r="B525" s="262">
        <f>IF('Форма ОУ Общие сведения '!E193=Лист5!$L$3,1,IF('Форма ОУ Общие сведения '!E193=Лист5!$L$2,0,0))</f>
        <v>0</v>
      </c>
    </row>
    <row r="526" spans="1:2" ht="28.5" customHeight="1">
      <c r="A526" s="241" t="s">
        <v>939</v>
      </c>
      <c r="B526" s="262">
        <f>IF('Форма ОУ Общие сведения '!E194=Лист5!$L$3,1,IF('Форма ОУ Общие сведения '!E194=Лист5!$L$2,0,0))</f>
        <v>0</v>
      </c>
    </row>
    <row r="527" spans="1:2" ht="27" customHeight="1">
      <c r="A527" s="241" t="s">
        <v>1428</v>
      </c>
      <c r="B527" s="262">
        <f>IF('Форма ОУ Общие сведения '!E195=Лист5!$L$3,1,IF('Форма ОУ Общие сведения '!E195=Лист5!$L$2,0,0))</f>
        <v>1</v>
      </c>
    </row>
    <row r="528" spans="1:2" ht="26.25" customHeight="1">
      <c r="A528" s="241" t="s">
        <v>942</v>
      </c>
      <c r="B528" s="262">
        <f>IF('Форма ОУ Общие сведения '!E196=Лист5!$O$3,1,IF('Форма ОУ Общие сведения '!E196=Лист5!$O$2,0,0))</f>
        <v>1</v>
      </c>
    </row>
    <row r="529" spans="1:6" ht="31.5" customHeight="1">
      <c r="A529" s="241" t="s">
        <v>1429</v>
      </c>
      <c r="B529" s="262">
        <f>IF('Форма ОУ Общие сведения '!E197=Лист5!$J$1,1,0)</f>
        <v>1</v>
      </c>
    </row>
    <row r="530" spans="1:6" ht="38.25" customHeight="1">
      <c r="A530" s="241" t="s">
        <v>1430</v>
      </c>
      <c r="B530" s="262">
        <f>IF('Форма ОУ Общие сведения '!E198=Лист5!$J$1,1,0)</f>
        <v>1</v>
      </c>
    </row>
    <row r="531" spans="1:6" ht="39" customHeight="1">
      <c r="A531" s="241" t="s">
        <v>1431</v>
      </c>
      <c r="B531" s="262">
        <f>IF('Форма ОУ Общие сведения '!E199=Лист5!$J$1,1,0)</f>
        <v>1</v>
      </c>
    </row>
    <row r="532" spans="1:6" ht="40.5" customHeight="1">
      <c r="A532" s="241" t="s">
        <v>1432</v>
      </c>
      <c r="B532" s="262">
        <f>IF('Форма ОУ Общие сведения '!E200=Лист5!$J$1,1,0)</f>
        <v>1</v>
      </c>
    </row>
    <row r="533" spans="1:6" ht="52.5" customHeight="1">
      <c r="A533" s="241" t="s">
        <v>1433</v>
      </c>
      <c r="B533" s="262">
        <f>IF('Форма ОУ Общие сведения '!E201=Лист5!$J$1,1,0)</f>
        <v>1</v>
      </c>
    </row>
    <row r="534" spans="1:6" ht="42" customHeight="1">
      <c r="A534" s="241" t="s">
        <v>1434</v>
      </c>
      <c r="B534" s="262">
        <f>IF('Форма ОУ Общие сведения '!E202=Лист5!$J$1,1,0)</f>
        <v>1</v>
      </c>
    </row>
    <row r="535" spans="1:6" ht="44.25" customHeight="1">
      <c r="A535" s="241" t="s">
        <v>1435</v>
      </c>
      <c r="B535" s="262">
        <f>IF('Форма ОУ Общие сведения '!E203=Лист5!$J$1,1,0)</f>
        <v>1</v>
      </c>
    </row>
    <row r="536" spans="1:6" ht="29.25" customHeight="1">
      <c r="A536" s="241" t="s">
        <v>951</v>
      </c>
      <c r="B536" s="262">
        <f>IF('Форма ОУ Общие сведения '!E204=Лист5!$J$1,1,0)</f>
        <v>1</v>
      </c>
    </row>
    <row r="537" spans="1:6" ht="15" customHeight="1">
      <c r="A537" s="263" t="s">
        <v>1436</v>
      </c>
      <c r="B537" s="262"/>
    </row>
    <row r="538" spans="1:6" ht="16.5" customHeight="1">
      <c r="A538" s="241" t="s">
        <v>1094</v>
      </c>
      <c r="B538" s="264">
        <f>'Форма ОУ ФГОС НОО'!BE28</f>
        <v>0</v>
      </c>
    </row>
    <row r="539" spans="1:6" ht="13.5" customHeight="1">
      <c r="A539" s="241" t="s">
        <v>1437</v>
      </c>
      <c r="B539" s="265">
        <f>B538/'Форма ОУ ФГОС НОО'!$B$28*100</f>
        <v>0</v>
      </c>
    </row>
    <row r="540" spans="1:6" ht="13.5" customHeight="1">
      <c r="A540" s="241" t="s">
        <v>1438</v>
      </c>
      <c r="B540" s="264">
        <f>'Форма ОУ ФГОС НОО'!BF28</f>
        <v>0</v>
      </c>
    </row>
    <row r="541" spans="1:6" ht="13.5" customHeight="1">
      <c r="A541" s="241" t="s">
        <v>1439</v>
      </c>
      <c r="B541" s="265">
        <f>B540/'Форма ОУ ФГОС НОО'!$B$28*100</f>
        <v>0</v>
      </c>
    </row>
    <row r="542" spans="1:6" ht="13.5" customHeight="1">
      <c r="A542" s="241" t="s">
        <v>1096</v>
      </c>
      <c r="B542" s="264">
        <f>'Форма ОУ ФГОС НОО'!BG28</f>
        <v>0</v>
      </c>
    </row>
    <row r="543" spans="1:6" ht="13.5" customHeight="1">
      <c r="A543" s="241" t="s">
        <v>1440</v>
      </c>
      <c r="B543" s="265">
        <f>B542/'Форма ОУ ФГОС НОО'!$B$28*100</f>
        <v>0</v>
      </c>
    </row>
    <row r="544" spans="1:6" ht="13.5" customHeight="1">
      <c r="A544" s="241" t="s">
        <v>1097</v>
      </c>
      <c r="B544" s="264">
        <f>'Форма ОУ ФГОС НОО'!BH28</f>
        <v>0</v>
      </c>
      <c r="F544" s="235"/>
    </row>
    <row r="545" spans="1:2" ht="13.5" customHeight="1">
      <c r="A545" s="241" t="s">
        <v>1441</v>
      </c>
      <c r="B545" s="265">
        <f>B544/'Форма ОУ ФГОС НОО'!$B$28*100</f>
        <v>0</v>
      </c>
    </row>
    <row r="546" spans="1:2" ht="27.75" customHeight="1">
      <c r="A546" s="241" t="s">
        <v>1442</v>
      </c>
      <c r="B546" s="262">
        <f>'Форма ОУ ФГОС ООО, кадры 5-11'!B65+'Форма ОУ  ФГОС СОО'!AN23</f>
        <v>823</v>
      </c>
    </row>
    <row r="547" spans="1:2" ht="13.5" customHeight="1">
      <c r="A547" s="241" t="s">
        <v>1197</v>
      </c>
      <c r="B547" s="265">
        <f>('Форма ОУ ФГОС ООО, кадры 5-11'!AK65+'Форма ОУ  ФГОС СОО'!AM23)/2</f>
        <v>17.492753623188406</v>
      </c>
    </row>
    <row r="548" spans="1:2" ht="13.5" customHeight="1">
      <c r="A548" s="241" t="s">
        <v>1170</v>
      </c>
      <c r="B548" s="262">
        <f>'Форма ОУ ФГОС ООО, кадры 5-11'!AM65+'Форма ОУ  ФГОС СОО'!AO23</f>
        <v>212</v>
      </c>
    </row>
    <row r="549" spans="1:2" ht="13.5" customHeight="1">
      <c r="A549" s="241" t="s">
        <v>1443</v>
      </c>
      <c r="B549" s="262"/>
    </row>
    <row r="550" spans="1:2" ht="28.5" customHeight="1">
      <c r="A550" s="241" t="s">
        <v>1444</v>
      </c>
      <c r="B550" s="262">
        <f>'Форма ОУ ФГОС ООО, кадры 5-11'!AO65+'Форма ОУ  ФГОС СОО'!AQ23</f>
        <v>143</v>
      </c>
    </row>
    <row r="551" spans="1:2" ht="18.75" customHeight="1">
      <c r="A551" s="241" t="s">
        <v>1197</v>
      </c>
      <c r="B551" s="266">
        <f>('Форма ОУ  ФГОС СОО'!AP23+'Форма ОУ ФГОС ООО, кадры 5-11'!AN65)/2</f>
        <v>7.6282051282051286</v>
      </c>
    </row>
    <row r="552" spans="1:2" ht="13.5" customHeight="1">
      <c r="A552" s="241" t="s">
        <v>1170</v>
      </c>
      <c r="B552" s="262">
        <f>'Форма ОУ ФГОС ООО, кадры 5-11'!AP65+'Форма ОУ  ФГОС СОО'!AR23</f>
        <v>23</v>
      </c>
    </row>
    <row r="553" spans="1:2" ht="13.5" customHeight="1">
      <c r="A553" s="241" t="s">
        <v>1443</v>
      </c>
      <c r="B553" s="262"/>
    </row>
    <row r="554" spans="1:2" ht="31.5" customHeight="1">
      <c r="A554" s="241" t="s">
        <v>1159</v>
      </c>
      <c r="B554" s="262">
        <f>('Форма ОУ ФГОС ООО, кадры 5-11'!$AQ$65+'Форма ОУ  ФГОС СОО'!$AS$23+'Форма ОУ ФГОС НОО'!$BG$28)</f>
        <v>0</v>
      </c>
    </row>
    <row r="555" spans="1:2" ht="31.5" customHeight="1">
      <c r="A555" s="241" t="s">
        <v>1445</v>
      </c>
      <c r="B555" s="266">
        <f>B554/('Форма ОУ ФГОС ООО, кадры 5-11'!B65+'Форма ОУ  ФГОС СОО'!B23+'Форма ОУ ФГОС НОО'!B28)*100</f>
        <v>0</v>
      </c>
    </row>
    <row r="556" spans="1:2" ht="32.25" customHeight="1">
      <c r="A556" s="241" t="s">
        <v>1097</v>
      </c>
      <c r="B556" s="262">
        <f>'Форма ОУ ФГОС ООО, кадры 5-11'!AR65+'Форма ОУ  ФГОС СОО'!AT23+'Форма ОУ ФГОС НОО'!BH28</f>
        <v>663</v>
      </c>
    </row>
    <row r="557" spans="1:2" ht="15.75" customHeight="1">
      <c r="A557" s="241" t="s">
        <v>1446</v>
      </c>
      <c r="B557" s="266">
        <f>B556/('Форма ОУ ФГОС ООО, кадры 5-11'!B65+'Форма ОУ  ФГОС СОО'!B23+'Форма ОУ ФГОС НОО'!B28)*100</f>
        <v>52.997601918465229</v>
      </c>
    </row>
    <row r="558" spans="1:2" ht="15.75" customHeight="1">
      <c r="A558" s="254" t="s">
        <v>1447</v>
      </c>
      <c r="B558" s="267"/>
    </row>
    <row r="559" spans="1:2" ht="15.75" customHeight="1">
      <c r="A559" s="268" t="s">
        <v>1448</v>
      </c>
      <c r="B559" s="267">
        <f>'СВОД по формам ОУ (кол-во)'!B559/SUM('СВОД по формам ОУ (кол-во)'!$B$559:$B$563)</f>
        <v>0.5</v>
      </c>
    </row>
    <row r="560" spans="1:2" ht="15.75" customHeight="1">
      <c r="A560" s="268">
        <v>1</v>
      </c>
      <c r="B560" s="267">
        <f>'СВОД по формам ОУ (кол-во)'!B560/SUM('СВОД по формам ОУ (кол-во)'!$B$559:$B$563)</f>
        <v>0.5</v>
      </c>
    </row>
    <row r="561" spans="1:2" ht="15.75" customHeight="1">
      <c r="A561" s="268">
        <v>1.5</v>
      </c>
      <c r="B561" s="267">
        <f>'СВОД по формам ОУ (кол-во)'!B561/SUM('СВОД по формам ОУ (кол-во)'!$B$559:$B$563)</f>
        <v>0</v>
      </c>
    </row>
    <row r="562" spans="1:2">
      <c r="A562" s="268">
        <v>2</v>
      </c>
      <c r="B562" s="267">
        <f>'СВОД по формам ОУ (кол-во)'!B562/SUM('СВОД по формам ОУ (кол-во)'!$B$559:$B$563)</f>
        <v>0</v>
      </c>
    </row>
    <row r="563" spans="1:2" ht="31.5" customHeight="1">
      <c r="A563" s="268" t="s">
        <v>996</v>
      </c>
      <c r="B563" s="267">
        <f>'СВОД по формам ОУ (кол-во)'!B563/SUM('СВОД по формам ОУ (кол-во)'!$B$559:$B$563)</f>
        <v>0</v>
      </c>
    </row>
    <row r="571" spans="1:2" ht="31.5" customHeight="1"/>
    <row r="573" spans="1:2" ht="31.5" customHeight="1"/>
    <row r="579" ht="31.5" customHeight="1"/>
    <row r="581" ht="31.5" customHeight="1"/>
    <row r="583" ht="15.75" customHeight="1"/>
    <row r="584" ht="15.75" customHeight="1"/>
    <row r="591" ht="31.5" customHeight="1"/>
    <row r="593" ht="31.5" customHeight="1"/>
    <row r="621" ht="31.5" customHeight="1"/>
    <row r="623" ht="31.5" customHeight="1"/>
    <row r="625" ht="31.5" customHeight="1"/>
    <row r="627" ht="31.5" customHeight="1"/>
    <row r="631" ht="31.5" customHeight="1"/>
    <row r="633" ht="31.5" customHeight="1"/>
    <row r="635" ht="31.5" customHeight="1"/>
    <row r="639" ht="31.5" customHeight="1"/>
    <row r="641" ht="31.5" customHeight="1"/>
    <row r="642" ht="31.5" customHeight="1"/>
    <row r="646" ht="31.5" customHeight="1"/>
    <row r="648" ht="31.5" customHeight="1"/>
    <row r="654" ht="31.5" customHeight="1"/>
    <row r="658" ht="47.25" customHeight="1"/>
    <row r="664" ht="31.5" customHeight="1"/>
    <row r="668" ht="31.5" customHeight="1"/>
    <row r="674" ht="31.5" customHeight="1"/>
    <row r="676" ht="31.5" customHeight="1"/>
    <row r="678" ht="31.5" customHeight="1"/>
    <row r="688" ht="31.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5" customHeight="1"/>
    <row r="963" ht="15.75" customHeight="1"/>
    <row r="979" ht="15.75" customHeight="1"/>
    <row r="990" ht="15.75" customHeight="1"/>
    <row r="1021" ht="15.75" customHeight="1"/>
    <row r="1037" ht="15.75" customHeight="1"/>
    <row r="1048" ht="15.75" customHeight="1"/>
    <row r="1079" ht="15.75" customHeight="1"/>
    <row r="1095" ht="15.75" customHeight="1"/>
  </sheetData>
  <sheetProtection password="CEED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55"/>
  <sheetViews>
    <sheetView topLeftCell="A617" workbookViewId="0">
      <selection activeCell="G638" sqref="G638"/>
    </sheetView>
  </sheetViews>
  <sheetFormatPr defaultRowHeight="15"/>
  <cols>
    <col min="1" max="6" width="8.7109375" customWidth="1"/>
    <col min="7" max="7" width="52.140625" style="269" customWidth="1"/>
    <col min="8" max="8" width="8.28515625" customWidth="1"/>
    <col min="9" max="1025" width="8.7109375" customWidth="1"/>
  </cols>
  <sheetData>
    <row r="1" spans="1:7" ht="15.75" customHeight="1">
      <c r="A1" s="416" t="s">
        <v>1057</v>
      </c>
      <c r="B1" s="417" t="s">
        <v>1488</v>
      </c>
      <c r="C1" s="417"/>
      <c r="D1" s="417"/>
      <c r="E1" s="417"/>
      <c r="F1" s="270" t="s">
        <v>786</v>
      </c>
      <c r="G1" s="271" t="str">
        <f t="shared" ref="G1:G32" ca="1" si="0">INDIRECT(CONCATENATE("'Форма ОУ ФГОС НОО'!",ADDRESS(COLUMN()+22,ROW())))</f>
        <v>1 класс</v>
      </c>
    </row>
    <row r="2" spans="1:7" ht="24" customHeight="1">
      <c r="A2" s="416"/>
      <c r="B2" s="366" t="s">
        <v>1060</v>
      </c>
      <c r="C2" s="355" t="s">
        <v>1065</v>
      </c>
      <c r="D2" s="355"/>
      <c r="E2" s="355"/>
      <c r="F2" s="272" t="s">
        <v>890</v>
      </c>
      <c r="G2" s="271">
        <f t="shared" ca="1" si="0"/>
        <v>29</v>
      </c>
    </row>
    <row r="3" spans="1:7" ht="24" customHeight="1">
      <c r="A3" s="416"/>
      <c r="B3" s="366"/>
      <c r="C3" s="355" t="s">
        <v>1066</v>
      </c>
      <c r="D3" s="355"/>
      <c r="E3" s="355"/>
      <c r="F3" s="272" t="s">
        <v>890</v>
      </c>
      <c r="G3" s="271">
        <f t="shared" ca="1" si="0"/>
        <v>0</v>
      </c>
    </row>
    <row r="4" spans="1:7" ht="24" customHeight="1">
      <c r="A4" s="416"/>
      <c r="B4" s="366"/>
      <c r="C4" s="355" t="s">
        <v>1067</v>
      </c>
      <c r="D4" s="355"/>
      <c r="E4" s="355"/>
      <c r="F4" s="272" t="s">
        <v>890</v>
      </c>
      <c r="G4" s="271">
        <f t="shared" ca="1" si="0"/>
        <v>0</v>
      </c>
    </row>
    <row r="5" spans="1:7" ht="24" customHeight="1">
      <c r="A5" s="416"/>
      <c r="B5" s="366"/>
      <c r="C5" s="355" t="s">
        <v>1068</v>
      </c>
      <c r="D5" s="355"/>
      <c r="E5" s="355"/>
      <c r="F5" s="272" t="s">
        <v>890</v>
      </c>
      <c r="G5" s="271">
        <f t="shared" ca="1" si="0"/>
        <v>3</v>
      </c>
    </row>
    <row r="6" spans="1:7" ht="24" customHeight="1">
      <c r="A6" s="416"/>
      <c r="B6" s="366"/>
      <c r="C6" s="369" t="s">
        <v>1069</v>
      </c>
      <c r="D6" s="355" t="s">
        <v>1098</v>
      </c>
      <c r="E6" s="355"/>
      <c r="F6" s="272" t="s">
        <v>890</v>
      </c>
      <c r="G6" s="271">
        <f t="shared" ca="1" si="0"/>
        <v>2</v>
      </c>
    </row>
    <row r="7" spans="1:7" ht="24" customHeight="1">
      <c r="A7" s="416"/>
      <c r="B7" s="366"/>
      <c r="C7" s="369"/>
      <c r="D7" s="355" t="s">
        <v>1099</v>
      </c>
      <c r="E7" s="355"/>
      <c r="F7" s="272" t="s">
        <v>890</v>
      </c>
      <c r="G7" s="271">
        <f t="shared" ca="1" si="0"/>
        <v>11</v>
      </c>
    </row>
    <row r="8" spans="1:7" ht="24" customHeight="1">
      <c r="A8" s="416"/>
      <c r="B8" s="366"/>
      <c r="C8" s="369"/>
      <c r="D8" s="356" t="s">
        <v>1100</v>
      </c>
      <c r="E8" s="356"/>
      <c r="F8" s="272" t="s">
        <v>890</v>
      </c>
      <c r="G8" s="271">
        <f t="shared" ca="1" si="0"/>
        <v>1</v>
      </c>
    </row>
    <row r="9" spans="1:7" ht="24" customHeight="1">
      <c r="A9" s="416"/>
      <c r="B9" s="367" t="s">
        <v>1061</v>
      </c>
      <c r="C9" s="358" t="s">
        <v>1070</v>
      </c>
      <c r="D9" s="358"/>
      <c r="E9" s="358"/>
      <c r="F9" s="273" t="s">
        <v>786</v>
      </c>
      <c r="G9" s="271" t="str">
        <f t="shared" ca="1" si="0"/>
        <v>– «Школа России»;</v>
      </c>
    </row>
    <row r="10" spans="1:7" ht="64.5" customHeight="1">
      <c r="A10" s="416"/>
      <c r="B10" s="367"/>
      <c r="C10" s="357" t="s">
        <v>1071</v>
      </c>
      <c r="D10" s="357" t="s">
        <v>1101</v>
      </c>
      <c r="E10" s="81" t="s">
        <v>1114</v>
      </c>
      <c r="F10" s="273" t="s">
        <v>824</v>
      </c>
      <c r="G10" s="271">
        <f t="shared" ca="1" si="0"/>
        <v>0</v>
      </c>
    </row>
    <row r="11" spans="1:7" ht="51">
      <c r="A11" s="416"/>
      <c r="B11" s="367"/>
      <c r="C11" s="357"/>
      <c r="D11" s="357"/>
      <c r="E11" s="81" t="s">
        <v>1115</v>
      </c>
      <c r="F11" s="273" t="s">
        <v>824</v>
      </c>
      <c r="G11" s="271">
        <f t="shared" ca="1" si="0"/>
        <v>0</v>
      </c>
    </row>
    <row r="12" spans="1:7" ht="63.75">
      <c r="A12" s="416"/>
      <c r="B12" s="367"/>
      <c r="C12" s="357"/>
      <c r="D12" s="357"/>
      <c r="E12" s="81" t="s">
        <v>1116</v>
      </c>
      <c r="F12" s="273" t="s">
        <v>824</v>
      </c>
      <c r="G12" s="271">
        <f t="shared" ca="1" si="0"/>
        <v>0</v>
      </c>
    </row>
    <row r="13" spans="1:7" ht="38.25" customHeight="1">
      <c r="A13" s="416"/>
      <c r="B13" s="367"/>
      <c r="C13" s="357"/>
      <c r="D13" s="358" t="s">
        <v>1102</v>
      </c>
      <c r="E13" s="358"/>
      <c r="F13" s="273" t="s">
        <v>824</v>
      </c>
      <c r="G13" s="271">
        <f t="shared" ca="1" si="0"/>
        <v>0</v>
      </c>
    </row>
    <row r="14" spans="1:7" ht="27" customHeight="1">
      <c r="A14" s="416"/>
      <c r="B14" s="367"/>
      <c r="C14" s="357" t="s">
        <v>1072</v>
      </c>
      <c r="D14" s="358" t="s">
        <v>1103</v>
      </c>
      <c r="E14" s="358"/>
      <c r="F14" s="273" t="s">
        <v>824</v>
      </c>
      <c r="G14" s="271">
        <f t="shared" ca="1" si="0"/>
        <v>29</v>
      </c>
    </row>
    <row r="15" spans="1:7" ht="27" customHeight="1">
      <c r="A15" s="416"/>
      <c r="B15" s="367"/>
      <c r="C15" s="357"/>
      <c r="D15" s="358" t="s">
        <v>1104</v>
      </c>
      <c r="E15" s="358"/>
      <c r="F15" s="273" t="s">
        <v>824</v>
      </c>
      <c r="G15" s="271" t="str">
        <f t="shared" ca="1" si="0"/>
        <v/>
      </c>
    </row>
    <row r="16" spans="1:7" ht="27" customHeight="1">
      <c r="A16" s="416"/>
      <c r="B16" s="367"/>
      <c r="C16" s="358" t="s">
        <v>1073</v>
      </c>
      <c r="D16" s="358"/>
      <c r="E16" s="358"/>
      <c r="F16" s="273" t="s">
        <v>786</v>
      </c>
      <c r="G16" s="271" t="str">
        <f t="shared" ca="1" si="0"/>
        <v>в первую смену</v>
      </c>
    </row>
    <row r="17" spans="1:7" ht="27" customHeight="1">
      <c r="A17" s="416"/>
      <c r="B17" s="367"/>
      <c r="C17" s="83"/>
      <c r="D17" s="87"/>
      <c r="E17" s="83" t="s">
        <v>1117</v>
      </c>
      <c r="F17" s="273" t="s">
        <v>786</v>
      </c>
      <c r="G17" s="271">
        <f t="shared" ca="1" si="0"/>
        <v>0</v>
      </c>
    </row>
    <row r="18" spans="1:7" ht="15.75" customHeight="1">
      <c r="A18" s="416"/>
      <c r="B18" s="367"/>
      <c r="C18" s="357" t="s">
        <v>1074</v>
      </c>
      <c r="D18" s="357"/>
      <c r="E18" s="357" t="s">
        <v>1118</v>
      </c>
      <c r="F18" s="274" t="s">
        <v>786</v>
      </c>
      <c r="G18" s="271">
        <f t="shared" ca="1" si="0"/>
        <v>0</v>
      </c>
    </row>
    <row r="19" spans="1:7">
      <c r="A19" s="416"/>
      <c r="B19" s="367"/>
      <c r="C19" s="357"/>
      <c r="D19" s="357"/>
      <c r="E19" s="357"/>
      <c r="F19" s="274" t="s">
        <v>824</v>
      </c>
      <c r="G19" s="271">
        <f t="shared" ca="1" si="0"/>
        <v>0</v>
      </c>
    </row>
    <row r="20" spans="1:7" ht="15.75" customHeight="1">
      <c r="A20" s="416"/>
      <c r="B20" s="367"/>
      <c r="C20" s="357"/>
      <c r="D20" s="357"/>
      <c r="E20" s="357" t="s">
        <v>1118</v>
      </c>
      <c r="F20" s="274" t="s">
        <v>786</v>
      </c>
      <c r="G20" s="271">
        <f t="shared" ca="1" si="0"/>
        <v>0</v>
      </c>
    </row>
    <row r="21" spans="1:7">
      <c r="A21" s="416"/>
      <c r="B21" s="367"/>
      <c r="C21" s="357"/>
      <c r="D21" s="357"/>
      <c r="E21" s="357"/>
      <c r="F21" s="274" t="s">
        <v>824</v>
      </c>
      <c r="G21" s="271">
        <f t="shared" ca="1" si="0"/>
        <v>0</v>
      </c>
    </row>
    <row r="22" spans="1:7" ht="26.25" customHeight="1">
      <c r="A22" s="416"/>
      <c r="B22" s="367"/>
      <c r="C22" s="357" t="s">
        <v>1075</v>
      </c>
      <c r="D22" s="357"/>
      <c r="E22" s="82" t="s">
        <v>1119</v>
      </c>
      <c r="F22" s="274" t="s">
        <v>1125</v>
      </c>
      <c r="G22" s="271">
        <f t="shared" ca="1" si="0"/>
        <v>0</v>
      </c>
    </row>
    <row r="23" spans="1:7" ht="25.5">
      <c r="A23" s="416"/>
      <c r="B23" s="367"/>
      <c r="C23" s="357"/>
      <c r="D23" s="357"/>
      <c r="E23" s="82" t="s">
        <v>1120</v>
      </c>
      <c r="F23" s="274" t="s">
        <v>824</v>
      </c>
      <c r="G23" s="271">
        <f t="shared" ca="1" si="0"/>
        <v>0</v>
      </c>
    </row>
    <row r="24" spans="1:7" ht="19.5" customHeight="1">
      <c r="A24" s="416"/>
      <c r="B24" s="365" t="s">
        <v>1062</v>
      </c>
      <c r="C24" s="359" t="s">
        <v>1076</v>
      </c>
      <c r="D24" s="359" t="s">
        <v>1105</v>
      </c>
      <c r="E24" s="88" t="s">
        <v>1121</v>
      </c>
      <c r="F24" s="273" t="s">
        <v>824</v>
      </c>
      <c r="G24" s="271">
        <f t="shared" ca="1" si="0"/>
        <v>0</v>
      </c>
    </row>
    <row r="25" spans="1:7" ht="19.5" customHeight="1">
      <c r="A25" s="416"/>
      <c r="B25" s="365"/>
      <c r="C25" s="359"/>
      <c r="D25" s="359"/>
      <c r="E25" s="77" t="s">
        <v>1122</v>
      </c>
      <c r="F25" s="273" t="s">
        <v>824</v>
      </c>
      <c r="G25" s="271">
        <f t="shared" ca="1" si="0"/>
        <v>0</v>
      </c>
    </row>
    <row r="26" spans="1:7" ht="19.5" customHeight="1">
      <c r="A26" s="416"/>
      <c r="B26" s="365"/>
      <c r="C26" s="359"/>
      <c r="D26" s="360" t="s">
        <v>1106</v>
      </c>
      <c r="E26" s="77" t="s">
        <v>1121</v>
      </c>
      <c r="F26" s="273" t="s">
        <v>824</v>
      </c>
      <c r="G26" s="271">
        <f t="shared" ca="1" si="0"/>
        <v>0</v>
      </c>
    </row>
    <row r="27" spans="1:7" ht="19.5" customHeight="1">
      <c r="A27" s="416"/>
      <c r="B27" s="365"/>
      <c r="C27" s="359"/>
      <c r="D27" s="360"/>
      <c r="E27" s="77" t="s">
        <v>1122</v>
      </c>
      <c r="F27" s="273" t="s">
        <v>824</v>
      </c>
      <c r="G27" s="271">
        <f t="shared" ca="1" si="0"/>
        <v>0</v>
      </c>
    </row>
    <row r="28" spans="1:7" ht="19.5" customHeight="1">
      <c r="A28" s="416"/>
      <c r="B28" s="365"/>
      <c r="C28" s="359"/>
      <c r="D28" s="360" t="s">
        <v>1107</v>
      </c>
      <c r="E28" s="77" t="s">
        <v>1121</v>
      </c>
      <c r="F28" s="273" t="s">
        <v>824</v>
      </c>
      <c r="G28" s="271">
        <f t="shared" ca="1" si="0"/>
        <v>29</v>
      </c>
    </row>
    <row r="29" spans="1:7" ht="19.5" customHeight="1">
      <c r="A29" s="416"/>
      <c r="B29" s="365"/>
      <c r="C29" s="359"/>
      <c r="D29" s="360"/>
      <c r="E29" s="77" t="s">
        <v>1122</v>
      </c>
      <c r="F29" s="273" t="s">
        <v>824</v>
      </c>
      <c r="G29" s="271">
        <f t="shared" ca="1" si="0"/>
        <v>0</v>
      </c>
    </row>
    <row r="30" spans="1:7" ht="19.5" customHeight="1">
      <c r="A30" s="416"/>
      <c r="B30" s="365"/>
      <c r="C30" s="359"/>
      <c r="D30" s="360" t="s">
        <v>1108</v>
      </c>
      <c r="E30" s="77" t="s">
        <v>1121</v>
      </c>
      <c r="F30" s="273" t="s">
        <v>824</v>
      </c>
      <c r="G30" s="271">
        <f t="shared" ca="1" si="0"/>
        <v>0</v>
      </c>
    </row>
    <row r="31" spans="1:7" ht="19.5" customHeight="1">
      <c r="A31" s="416"/>
      <c r="B31" s="365"/>
      <c r="C31" s="359"/>
      <c r="D31" s="360"/>
      <c r="E31" s="77" t="s">
        <v>1122</v>
      </c>
      <c r="F31" s="273" t="s">
        <v>824</v>
      </c>
      <c r="G31" s="271">
        <f t="shared" ca="1" si="0"/>
        <v>0</v>
      </c>
    </row>
    <row r="32" spans="1:7" ht="19.5" customHeight="1">
      <c r="A32" s="416"/>
      <c r="B32" s="365"/>
      <c r="C32" s="359"/>
      <c r="D32" s="360" t="s">
        <v>1109</v>
      </c>
      <c r="E32" s="77" t="s">
        <v>1121</v>
      </c>
      <c r="F32" s="273" t="s">
        <v>824</v>
      </c>
      <c r="G32" s="271">
        <f t="shared" ca="1" si="0"/>
        <v>0</v>
      </c>
    </row>
    <row r="33" spans="1:7" ht="19.5" customHeight="1">
      <c r="A33" s="416"/>
      <c r="B33" s="365"/>
      <c r="C33" s="359"/>
      <c r="D33" s="360"/>
      <c r="E33" s="77" t="s">
        <v>1122</v>
      </c>
      <c r="F33" s="273" t="s">
        <v>824</v>
      </c>
      <c r="G33" s="271">
        <f t="shared" ref="G33:G60" ca="1" si="1">INDIRECT(CONCATENATE("'Форма ОУ ФГОС НОО'!",ADDRESS(COLUMN()+22,ROW())))</f>
        <v>0</v>
      </c>
    </row>
    <row r="34" spans="1:7" ht="19.5" customHeight="1">
      <c r="A34" s="416"/>
      <c r="B34" s="365"/>
      <c r="C34" s="359"/>
      <c r="D34" s="360" t="s">
        <v>1110</v>
      </c>
      <c r="E34" s="77" t="s">
        <v>1121</v>
      </c>
      <c r="F34" s="273" t="s">
        <v>824</v>
      </c>
      <c r="G34" s="271">
        <f t="shared" ca="1" si="1"/>
        <v>0</v>
      </c>
    </row>
    <row r="35" spans="1:7" ht="19.5" customHeight="1">
      <c r="A35" s="416"/>
      <c r="B35" s="365"/>
      <c r="C35" s="359"/>
      <c r="D35" s="360"/>
      <c r="E35" s="77" t="s">
        <v>1122</v>
      </c>
      <c r="F35" s="273" t="s">
        <v>824</v>
      </c>
      <c r="G35" s="271">
        <f t="shared" ca="1" si="1"/>
        <v>0</v>
      </c>
    </row>
    <row r="36" spans="1:7" ht="24.75" customHeight="1">
      <c r="A36" s="416"/>
      <c r="B36" s="368" t="s">
        <v>1063</v>
      </c>
      <c r="C36" s="355" t="s">
        <v>1077</v>
      </c>
      <c r="D36" s="355"/>
      <c r="E36" s="355"/>
      <c r="F36" s="273" t="s">
        <v>786</v>
      </c>
      <c r="G36" s="271" t="str">
        <f t="shared" ca="1" si="1"/>
        <v xml:space="preserve">от 1 до 1,25 ставки </v>
      </c>
    </row>
    <row r="37" spans="1:7" ht="24.75" customHeight="1">
      <c r="A37" s="416"/>
      <c r="B37" s="368"/>
      <c r="C37" s="355" t="s">
        <v>1078</v>
      </c>
      <c r="D37" s="355"/>
      <c r="E37" s="355"/>
      <c r="F37" s="273" t="s">
        <v>786</v>
      </c>
      <c r="G37" s="271" t="str">
        <f t="shared" ca="1" si="1"/>
        <v>высшее педагогическое образование по направлению подготовки, соответствующему преподаваемому предмету</v>
      </c>
    </row>
    <row r="38" spans="1:7" ht="24.75" customHeight="1">
      <c r="A38" s="416"/>
      <c r="B38" s="368"/>
      <c r="C38" s="355" t="s">
        <v>1079</v>
      </c>
      <c r="D38" s="355"/>
      <c r="E38" s="355"/>
      <c r="F38" s="275" t="s">
        <v>1126</v>
      </c>
      <c r="G38" s="271">
        <f t="shared" ca="1" si="1"/>
        <v>0</v>
      </c>
    </row>
    <row r="39" spans="1:7" ht="24.75" customHeight="1">
      <c r="A39" s="416"/>
      <c r="B39" s="368"/>
      <c r="C39" s="360" t="s">
        <v>1080</v>
      </c>
      <c r="D39" s="355" t="s">
        <v>1111</v>
      </c>
      <c r="E39" s="355"/>
      <c r="F39" s="273" t="s">
        <v>786</v>
      </c>
      <c r="G39" s="271">
        <f t="shared" ca="1" si="1"/>
        <v>0</v>
      </c>
    </row>
    <row r="40" spans="1:7" ht="24.75" customHeight="1">
      <c r="A40" s="416"/>
      <c r="B40" s="368"/>
      <c r="C40" s="360"/>
      <c r="D40" s="355" t="s">
        <v>1112</v>
      </c>
      <c r="E40" s="355"/>
      <c r="F40" s="273" t="s">
        <v>786</v>
      </c>
      <c r="G40" s="271">
        <f t="shared" ca="1" si="1"/>
        <v>0</v>
      </c>
    </row>
    <row r="41" spans="1:7" ht="24.75" customHeight="1">
      <c r="A41" s="416"/>
      <c r="B41" s="368"/>
      <c r="C41" s="360"/>
      <c r="D41" s="355" t="s">
        <v>1113</v>
      </c>
      <c r="E41" s="355"/>
      <c r="F41" s="273" t="s">
        <v>786</v>
      </c>
      <c r="G41" s="271">
        <f t="shared" ca="1" si="1"/>
        <v>0</v>
      </c>
    </row>
    <row r="42" spans="1:7" ht="24.75" customHeight="1">
      <c r="A42" s="416"/>
      <c r="B42" s="368"/>
      <c r="C42" s="355" t="s">
        <v>1081</v>
      </c>
      <c r="D42" s="355"/>
      <c r="E42" s="355"/>
      <c r="F42" s="273" t="s">
        <v>786</v>
      </c>
      <c r="G42" s="271" t="str">
        <f t="shared" ca="1" si="1"/>
        <v xml:space="preserve">от 25 до 30 лет </v>
      </c>
    </row>
    <row r="43" spans="1:7" ht="24.75" customHeight="1">
      <c r="A43" s="416"/>
      <c r="B43" s="368"/>
      <c r="C43" s="355" t="s">
        <v>1082</v>
      </c>
      <c r="D43" s="355"/>
      <c r="E43" s="355"/>
      <c r="F43" s="273" t="s">
        <v>786</v>
      </c>
      <c r="G43" s="271" t="str">
        <f t="shared" ca="1" si="1"/>
        <v xml:space="preserve">высшая квалификационная категория </v>
      </c>
    </row>
    <row r="44" spans="1:7" ht="26.25" customHeight="1">
      <c r="A44" s="416"/>
      <c r="B44" s="368"/>
      <c r="C44" s="355" t="s">
        <v>1083</v>
      </c>
      <c r="D44" s="355"/>
      <c r="E44" s="77" t="s">
        <v>1123</v>
      </c>
      <c r="F44" s="275" t="s">
        <v>1126</v>
      </c>
      <c r="G44" s="271">
        <f t="shared" ca="1" si="1"/>
        <v>0</v>
      </c>
    </row>
    <row r="45" spans="1:7" ht="51">
      <c r="A45" s="416"/>
      <c r="B45" s="368"/>
      <c r="C45" s="355"/>
      <c r="D45" s="355"/>
      <c r="E45" s="77" t="s">
        <v>1124</v>
      </c>
      <c r="F45" s="273" t="s">
        <v>786</v>
      </c>
      <c r="G45" s="271">
        <f t="shared" ca="1" si="1"/>
        <v>2019</v>
      </c>
    </row>
    <row r="46" spans="1:7" ht="51">
      <c r="A46" s="416"/>
      <c r="B46" s="368"/>
      <c r="C46" s="355"/>
      <c r="D46" s="355"/>
      <c r="E46" s="77" t="s">
        <v>1113</v>
      </c>
      <c r="F46" s="273" t="s">
        <v>1127</v>
      </c>
      <c r="G46" s="271" t="str">
        <f t="shared" ca="1" si="1"/>
        <v xml:space="preserve">СКИРО ПК и ПРО </v>
      </c>
    </row>
    <row r="47" spans="1:7" ht="48.75" customHeight="1">
      <c r="A47" s="416"/>
      <c r="B47" s="366" t="s">
        <v>1064</v>
      </c>
      <c r="C47" s="361" t="s">
        <v>1084</v>
      </c>
      <c r="D47" s="361"/>
      <c r="E47" s="361"/>
      <c r="F47" s="273" t="s">
        <v>786</v>
      </c>
      <c r="G47" s="271" t="str">
        <f t="shared" ca="1" si="1"/>
        <v>да</v>
      </c>
    </row>
    <row r="48" spans="1:7" ht="48.75" customHeight="1">
      <c r="A48" s="416"/>
      <c r="B48" s="366"/>
      <c r="C48" s="361" t="s">
        <v>1085</v>
      </c>
      <c r="D48" s="361"/>
      <c r="E48" s="361"/>
      <c r="F48" s="273" t="s">
        <v>786</v>
      </c>
      <c r="G48" s="271" t="str">
        <f t="shared" ca="1" si="1"/>
        <v>да</v>
      </c>
    </row>
    <row r="49" spans="1:7" ht="48.75" customHeight="1">
      <c r="A49" s="416"/>
      <c r="B49" s="366"/>
      <c r="C49" s="361" t="s">
        <v>1086</v>
      </c>
      <c r="D49" s="361"/>
      <c r="E49" s="361"/>
      <c r="F49" s="273" t="s">
        <v>786</v>
      </c>
      <c r="G49" s="271" t="str">
        <f t="shared" ca="1" si="1"/>
        <v>да</v>
      </c>
    </row>
    <row r="50" spans="1:7" ht="48.75" customHeight="1">
      <c r="A50" s="416"/>
      <c r="B50" s="366"/>
      <c r="C50" s="361" t="s">
        <v>1087</v>
      </c>
      <c r="D50" s="361"/>
      <c r="E50" s="361"/>
      <c r="F50" s="273" t="s">
        <v>786</v>
      </c>
      <c r="G50" s="271" t="str">
        <f t="shared" ca="1" si="1"/>
        <v>да</v>
      </c>
    </row>
    <row r="51" spans="1:7" ht="48.75" customHeight="1">
      <c r="A51" s="416"/>
      <c r="B51" s="366"/>
      <c r="C51" s="361" t="s">
        <v>1088</v>
      </c>
      <c r="D51" s="361"/>
      <c r="E51" s="361"/>
      <c r="F51" s="273" t="s">
        <v>786</v>
      </c>
      <c r="G51" s="271" t="str">
        <f t="shared" ca="1" si="1"/>
        <v>да</v>
      </c>
    </row>
    <row r="52" spans="1:7" ht="48.75" customHeight="1">
      <c r="A52" s="416"/>
      <c r="B52" s="366"/>
      <c r="C52" s="363" t="s">
        <v>1089</v>
      </c>
      <c r="D52" s="363"/>
      <c r="E52" s="363"/>
      <c r="F52" s="273" t="s">
        <v>786</v>
      </c>
      <c r="G52" s="271" t="str">
        <f t="shared" ca="1" si="1"/>
        <v>да</v>
      </c>
    </row>
    <row r="53" spans="1:7" ht="48.75" customHeight="1">
      <c r="A53" s="416"/>
      <c r="B53" s="366"/>
      <c r="C53" s="361" t="s">
        <v>1090</v>
      </c>
      <c r="D53" s="361"/>
      <c r="E53" s="361"/>
      <c r="F53" s="273" t="s">
        <v>786</v>
      </c>
      <c r="G53" s="271" t="str">
        <f t="shared" ca="1" si="1"/>
        <v>да</v>
      </c>
    </row>
    <row r="54" spans="1:7" ht="48.75" customHeight="1">
      <c r="A54" s="416"/>
      <c r="B54" s="366"/>
      <c r="C54" s="361" t="s">
        <v>1091</v>
      </c>
      <c r="D54" s="361"/>
      <c r="E54" s="361"/>
      <c r="F54" s="273" t="s">
        <v>786</v>
      </c>
      <c r="G54" s="271" t="str">
        <f t="shared" ca="1" si="1"/>
        <v>да</v>
      </c>
    </row>
    <row r="55" spans="1:7" ht="48.75" customHeight="1">
      <c r="A55" s="416"/>
      <c r="B55" s="366"/>
      <c r="C55" s="363" t="s">
        <v>1092</v>
      </c>
      <c r="D55" s="363"/>
      <c r="E55" s="363"/>
      <c r="F55" s="273" t="s">
        <v>786</v>
      </c>
      <c r="G55" s="271" t="str">
        <f t="shared" ca="1" si="1"/>
        <v>да</v>
      </c>
    </row>
    <row r="56" spans="1:7" ht="48.75" customHeight="1">
      <c r="A56" s="416"/>
      <c r="B56" s="366"/>
      <c r="C56" s="415" t="s">
        <v>1093</v>
      </c>
      <c r="D56" s="415"/>
      <c r="E56" s="415"/>
      <c r="F56" s="273" t="s">
        <v>786</v>
      </c>
      <c r="G56" s="271" t="str">
        <f t="shared" ca="1" si="1"/>
        <v>да</v>
      </c>
    </row>
    <row r="57" spans="1:7" ht="48.75" customHeight="1">
      <c r="A57" s="368" t="s">
        <v>1489</v>
      </c>
      <c r="B57" s="368"/>
      <c r="C57" s="354" t="s">
        <v>1094</v>
      </c>
      <c r="D57" s="354"/>
      <c r="E57" s="354"/>
      <c r="F57" s="276" t="s">
        <v>824</v>
      </c>
      <c r="G57" s="271">
        <f t="shared" ca="1" si="1"/>
        <v>0</v>
      </c>
    </row>
    <row r="58" spans="1:7" ht="48.75" customHeight="1">
      <c r="A58" s="368"/>
      <c r="B58" s="368"/>
      <c r="C58" s="354" t="s">
        <v>1095</v>
      </c>
      <c r="D58" s="354"/>
      <c r="E58" s="354"/>
      <c r="F58" s="276" t="s">
        <v>824</v>
      </c>
      <c r="G58" s="271">
        <f t="shared" ca="1" si="1"/>
        <v>0</v>
      </c>
    </row>
    <row r="59" spans="1:7" ht="48.75" customHeight="1">
      <c r="A59" s="368"/>
      <c r="B59" s="368"/>
      <c r="C59" s="354" t="s">
        <v>1096</v>
      </c>
      <c r="D59" s="354"/>
      <c r="E59" s="354"/>
      <c r="F59" s="276" t="s">
        <v>824</v>
      </c>
      <c r="G59" s="271">
        <f t="shared" ca="1" si="1"/>
        <v>0</v>
      </c>
    </row>
    <row r="60" spans="1:7" ht="48.75" customHeight="1">
      <c r="A60" s="368"/>
      <c r="B60" s="368"/>
      <c r="C60" s="354" t="s">
        <v>1097</v>
      </c>
      <c r="D60" s="354"/>
      <c r="E60" s="354"/>
      <c r="F60" s="276" t="s">
        <v>824</v>
      </c>
      <c r="G60" s="271">
        <f t="shared" ca="1" si="1"/>
        <v>0</v>
      </c>
    </row>
    <row r="61" spans="1:7" ht="30" customHeight="1">
      <c r="A61" s="416" t="s">
        <v>1057</v>
      </c>
      <c r="B61" s="417" t="s">
        <v>1488</v>
      </c>
      <c r="C61" s="417"/>
      <c r="D61" s="417"/>
      <c r="E61" s="417"/>
      <c r="F61" s="270" t="s">
        <v>786</v>
      </c>
      <c r="G61" s="271" t="str">
        <f t="shared" ref="G61:G92" ca="1" si="2">INDIRECT(CONCATENATE("'Форма ОУ ФГОС НОО'!",ADDRESS(COLUMN()+23,ROW()-60)))</f>
        <v>1 класс</v>
      </c>
    </row>
    <row r="62" spans="1:7" ht="30" customHeight="1">
      <c r="A62" s="416"/>
      <c r="B62" s="366" t="s">
        <v>1060</v>
      </c>
      <c r="C62" s="355" t="s">
        <v>1065</v>
      </c>
      <c r="D62" s="355"/>
      <c r="E62" s="355"/>
      <c r="F62" s="272" t="s">
        <v>890</v>
      </c>
      <c r="G62" s="271">
        <f t="shared" ca="1" si="2"/>
        <v>30</v>
      </c>
    </row>
    <row r="63" spans="1:7" ht="30" customHeight="1">
      <c r="A63" s="416"/>
      <c r="B63" s="366"/>
      <c r="C63" s="355" t="s">
        <v>1066</v>
      </c>
      <c r="D63" s="355"/>
      <c r="E63" s="355"/>
      <c r="F63" s="272" t="s">
        <v>890</v>
      </c>
      <c r="G63" s="271">
        <f t="shared" ca="1" si="2"/>
        <v>0</v>
      </c>
    </row>
    <row r="64" spans="1:7" ht="30" customHeight="1">
      <c r="A64" s="416"/>
      <c r="B64" s="366"/>
      <c r="C64" s="355" t="s">
        <v>1067</v>
      </c>
      <c r="D64" s="355"/>
      <c r="E64" s="355"/>
      <c r="F64" s="272" t="s">
        <v>890</v>
      </c>
      <c r="G64" s="271">
        <f t="shared" ca="1" si="2"/>
        <v>0</v>
      </c>
    </row>
    <row r="65" spans="1:7" ht="30" customHeight="1">
      <c r="A65" s="416"/>
      <c r="B65" s="366"/>
      <c r="C65" s="355" t="s">
        <v>1068</v>
      </c>
      <c r="D65" s="355"/>
      <c r="E65" s="355"/>
      <c r="F65" s="272" t="s">
        <v>890</v>
      </c>
      <c r="G65" s="271">
        <f t="shared" ca="1" si="2"/>
        <v>10</v>
      </c>
    </row>
    <row r="66" spans="1:7" ht="30" customHeight="1">
      <c r="A66" s="416"/>
      <c r="B66" s="366"/>
      <c r="C66" s="369" t="s">
        <v>1069</v>
      </c>
      <c r="D66" s="355" t="s">
        <v>1098</v>
      </c>
      <c r="E66" s="355"/>
      <c r="F66" s="272" t="s">
        <v>890</v>
      </c>
      <c r="G66" s="271">
        <f t="shared" ca="1" si="2"/>
        <v>1</v>
      </c>
    </row>
    <row r="67" spans="1:7" ht="30" customHeight="1">
      <c r="A67" s="416"/>
      <c r="B67" s="366"/>
      <c r="C67" s="369"/>
      <c r="D67" s="355" t="s">
        <v>1099</v>
      </c>
      <c r="E67" s="355"/>
      <c r="F67" s="272" t="s">
        <v>890</v>
      </c>
      <c r="G67" s="271">
        <f t="shared" ca="1" si="2"/>
        <v>9</v>
      </c>
    </row>
    <row r="68" spans="1:7" ht="30" customHeight="1">
      <c r="A68" s="416"/>
      <c r="B68" s="366"/>
      <c r="C68" s="369"/>
      <c r="D68" s="356" t="s">
        <v>1100</v>
      </c>
      <c r="E68" s="356"/>
      <c r="F68" s="272" t="s">
        <v>890</v>
      </c>
      <c r="G68" s="271">
        <f t="shared" ca="1" si="2"/>
        <v>1</v>
      </c>
    </row>
    <row r="69" spans="1:7" ht="30" customHeight="1">
      <c r="A69" s="416"/>
      <c r="B69" s="367" t="s">
        <v>1061</v>
      </c>
      <c r="C69" s="358" t="s">
        <v>1070</v>
      </c>
      <c r="D69" s="358"/>
      <c r="E69" s="358"/>
      <c r="F69" s="273" t="s">
        <v>786</v>
      </c>
      <c r="G69" s="271" t="str">
        <f t="shared" ca="1" si="2"/>
        <v>– «Школа России»;</v>
      </c>
    </row>
    <row r="70" spans="1:7" ht="64.5" customHeight="1">
      <c r="A70" s="416"/>
      <c r="B70" s="367"/>
      <c r="C70" s="357" t="s">
        <v>1071</v>
      </c>
      <c r="D70" s="357" t="s">
        <v>1101</v>
      </c>
      <c r="E70" s="81" t="s">
        <v>1114</v>
      </c>
      <c r="F70" s="273" t="s">
        <v>824</v>
      </c>
      <c r="G70" s="271">
        <f t="shared" ca="1" si="2"/>
        <v>0</v>
      </c>
    </row>
    <row r="71" spans="1:7" ht="51">
      <c r="A71" s="416"/>
      <c r="B71" s="367"/>
      <c r="C71" s="357"/>
      <c r="D71" s="357"/>
      <c r="E71" s="81" t="s">
        <v>1115</v>
      </c>
      <c r="F71" s="273" t="s">
        <v>824</v>
      </c>
      <c r="G71" s="271">
        <f t="shared" ca="1" si="2"/>
        <v>0</v>
      </c>
    </row>
    <row r="72" spans="1:7" ht="63.75">
      <c r="A72" s="416"/>
      <c r="B72" s="367"/>
      <c r="C72" s="357"/>
      <c r="D72" s="357"/>
      <c r="E72" s="81" t="s">
        <v>1116</v>
      </c>
      <c r="F72" s="273" t="s">
        <v>824</v>
      </c>
      <c r="G72" s="271">
        <f t="shared" ca="1" si="2"/>
        <v>0</v>
      </c>
    </row>
    <row r="73" spans="1:7" ht="41.25" customHeight="1">
      <c r="A73" s="416"/>
      <c r="B73" s="367"/>
      <c r="C73" s="357"/>
      <c r="D73" s="358" t="s">
        <v>1102</v>
      </c>
      <c r="E73" s="358"/>
      <c r="F73" s="273" t="s">
        <v>824</v>
      </c>
      <c r="G73" s="271">
        <f t="shared" ca="1" si="2"/>
        <v>0</v>
      </c>
    </row>
    <row r="74" spans="1:7" ht="41.25" customHeight="1">
      <c r="A74" s="416"/>
      <c r="B74" s="367"/>
      <c r="C74" s="357" t="s">
        <v>1072</v>
      </c>
      <c r="D74" s="358" t="s">
        <v>1103</v>
      </c>
      <c r="E74" s="358"/>
      <c r="F74" s="273" t="s">
        <v>824</v>
      </c>
      <c r="G74" s="271">
        <f t="shared" ca="1" si="2"/>
        <v>30</v>
      </c>
    </row>
    <row r="75" spans="1:7" ht="41.25" customHeight="1">
      <c r="A75" s="416"/>
      <c r="B75" s="367"/>
      <c r="C75" s="357"/>
      <c r="D75" s="358" t="s">
        <v>1104</v>
      </c>
      <c r="E75" s="358"/>
      <c r="F75" s="273" t="s">
        <v>824</v>
      </c>
      <c r="G75" s="271" t="str">
        <f t="shared" ca="1" si="2"/>
        <v/>
      </c>
    </row>
    <row r="76" spans="1:7" ht="41.25" customHeight="1">
      <c r="A76" s="416"/>
      <c r="B76" s="367"/>
      <c r="C76" s="358" t="s">
        <v>1073</v>
      </c>
      <c r="D76" s="358"/>
      <c r="E76" s="358"/>
      <c r="F76" s="273" t="s">
        <v>786</v>
      </c>
      <c r="G76" s="271" t="str">
        <f t="shared" ca="1" si="2"/>
        <v>в первую смену</v>
      </c>
    </row>
    <row r="77" spans="1:7">
      <c r="A77" s="416"/>
      <c r="B77" s="367"/>
      <c r="C77" s="83"/>
      <c r="D77" s="87"/>
      <c r="E77" s="83" t="s">
        <v>1117</v>
      </c>
      <c r="F77" s="273" t="s">
        <v>786</v>
      </c>
      <c r="G77" s="271">
        <f t="shared" ca="1" si="2"/>
        <v>0</v>
      </c>
    </row>
    <row r="78" spans="1:7" ht="15.75" customHeight="1">
      <c r="A78" s="416"/>
      <c r="B78" s="367"/>
      <c r="C78" s="357" t="s">
        <v>1074</v>
      </c>
      <c r="D78" s="357"/>
      <c r="E78" s="357" t="s">
        <v>1118</v>
      </c>
      <c r="F78" s="274" t="s">
        <v>786</v>
      </c>
      <c r="G78" s="271">
        <f t="shared" ca="1" si="2"/>
        <v>0</v>
      </c>
    </row>
    <row r="79" spans="1:7">
      <c r="A79" s="416"/>
      <c r="B79" s="367"/>
      <c r="C79" s="357"/>
      <c r="D79" s="357"/>
      <c r="E79" s="357"/>
      <c r="F79" s="274" t="s">
        <v>824</v>
      </c>
      <c r="G79" s="271">
        <f t="shared" ca="1" si="2"/>
        <v>0</v>
      </c>
    </row>
    <row r="80" spans="1:7" ht="15.75" customHeight="1">
      <c r="A80" s="416"/>
      <c r="B80" s="367"/>
      <c r="C80" s="357"/>
      <c r="D80" s="357"/>
      <c r="E80" s="357" t="s">
        <v>1118</v>
      </c>
      <c r="F80" s="274" t="s">
        <v>786</v>
      </c>
      <c r="G80" s="271">
        <f t="shared" ca="1" si="2"/>
        <v>0</v>
      </c>
    </row>
    <row r="81" spans="1:7">
      <c r="A81" s="416"/>
      <c r="B81" s="367"/>
      <c r="C81" s="357"/>
      <c r="D81" s="357"/>
      <c r="E81" s="357"/>
      <c r="F81" s="274" t="s">
        <v>824</v>
      </c>
      <c r="G81" s="271">
        <f t="shared" ca="1" si="2"/>
        <v>0</v>
      </c>
    </row>
    <row r="82" spans="1:7" ht="26.25" customHeight="1">
      <c r="A82" s="416"/>
      <c r="B82" s="367"/>
      <c r="C82" s="357" t="s">
        <v>1075</v>
      </c>
      <c r="D82" s="357"/>
      <c r="E82" s="82" t="s">
        <v>1119</v>
      </c>
      <c r="F82" s="274" t="s">
        <v>1125</v>
      </c>
      <c r="G82" s="271">
        <f t="shared" ca="1" si="2"/>
        <v>0</v>
      </c>
    </row>
    <row r="83" spans="1:7" ht="25.5">
      <c r="A83" s="416"/>
      <c r="B83" s="367"/>
      <c r="C83" s="357"/>
      <c r="D83" s="357"/>
      <c r="E83" s="82" t="s">
        <v>1120</v>
      </c>
      <c r="F83" s="274" t="s">
        <v>824</v>
      </c>
      <c r="G83" s="271">
        <f t="shared" ca="1" si="2"/>
        <v>0</v>
      </c>
    </row>
    <row r="84" spans="1:7" ht="25.5" customHeight="1">
      <c r="A84" s="416"/>
      <c r="B84" s="365" t="s">
        <v>1062</v>
      </c>
      <c r="C84" s="359" t="s">
        <v>1076</v>
      </c>
      <c r="D84" s="359" t="s">
        <v>1105</v>
      </c>
      <c r="E84" s="88" t="s">
        <v>1121</v>
      </c>
      <c r="F84" s="273" t="s">
        <v>824</v>
      </c>
      <c r="G84" s="271">
        <f t="shared" ca="1" si="2"/>
        <v>0</v>
      </c>
    </row>
    <row r="85" spans="1:7" ht="25.5" customHeight="1">
      <c r="A85" s="416"/>
      <c r="B85" s="365"/>
      <c r="C85" s="359"/>
      <c r="D85" s="359"/>
      <c r="E85" s="77" t="s">
        <v>1122</v>
      </c>
      <c r="F85" s="273" t="s">
        <v>824</v>
      </c>
      <c r="G85" s="271">
        <f t="shared" ca="1" si="2"/>
        <v>0</v>
      </c>
    </row>
    <row r="86" spans="1:7" ht="25.5" customHeight="1">
      <c r="A86" s="416"/>
      <c r="B86" s="365"/>
      <c r="C86" s="359"/>
      <c r="D86" s="360" t="s">
        <v>1106</v>
      </c>
      <c r="E86" s="77" t="s">
        <v>1121</v>
      </c>
      <c r="F86" s="273" t="s">
        <v>824</v>
      </c>
      <c r="G86" s="271">
        <f t="shared" ca="1" si="2"/>
        <v>0</v>
      </c>
    </row>
    <row r="87" spans="1:7" ht="25.5" customHeight="1">
      <c r="A87" s="416"/>
      <c r="B87" s="365"/>
      <c r="C87" s="359"/>
      <c r="D87" s="360"/>
      <c r="E87" s="77" t="s">
        <v>1122</v>
      </c>
      <c r="F87" s="273" t="s">
        <v>824</v>
      </c>
      <c r="G87" s="271">
        <f t="shared" ca="1" si="2"/>
        <v>0</v>
      </c>
    </row>
    <row r="88" spans="1:7" ht="25.5" customHeight="1">
      <c r="A88" s="416"/>
      <c r="B88" s="365"/>
      <c r="C88" s="359"/>
      <c r="D88" s="360" t="s">
        <v>1107</v>
      </c>
      <c r="E88" s="77" t="s">
        <v>1121</v>
      </c>
      <c r="F88" s="273" t="s">
        <v>824</v>
      </c>
      <c r="G88" s="271">
        <f t="shared" ca="1" si="2"/>
        <v>0</v>
      </c>
    </row>
    <row r="89" spans="1:7" ht="25.5" customHeight="1">
      <c r="A89" s="416"/>
      <c r="B89" s="365"/>
      <c r="C89" s="359"/>
      <c r="D89" s="360"/>
      <c r="E89" s="77" t="s">
        <v>1122</v>
      </c>
      <c r="F89" s="273" t="s">
        <v>824</v>
      </c>
      <c r="G89" s="271">
        <f t="shared" ca="1" si="2"/>
        <v>0</v>
      </c>
    </row>
    <row r="90" spans="1:7" ht="25.5" customHeight="1">
      <c r="A90" s="416"/>
      <c r="B90" s="365"/>
      <c r="C90" s="359"/>
      <c r="D90" s="360" t="s">
        <v>1108</v>
      </c>
      <c r="E90" s="77" t="s">
        <v>1121</v>
      </c>
      <c r="F90" s="273" t="s">
        <v>824</v>
      </c>
      <c r="G90" s="271">
        <f t="shared" ca="1" si="2"/>
        <v>30</v>
      </c>
    </row>
    <row r="91" spans="1:7" ht="25.5" customHeight="1">
      <c r="A91" s="416"/>
      <c r="B91" s="365"/>
      <c r="C91" s="359"/>
      <c r="D91" s="360"/>
      <c r="E91" s="77" t="s">
        <v>1122</v>
      </c>
      <c r="F91" s="273" t="s">
        <v>824</v>
      </c>
      <c r="G91" s="271">
        <f t="shared" ca="1" si="2"/>
        <v>0</v>
      </c>
    </row>
    <row r="92" spans="1:7" ht="25.5" customHeight="1">
      <c r="A92" s="416"/>
      <c r="B92" s="365"/>
      <c r="C92" s="359"/>
      <c r="D92" s="360" t="s">
        <v>1109</v>
      </c>
      <c r="E92" s="77" t="s">
        <v>1121</v>
      </c>
      <c r="F92" s="273" t="s">
        <v>824</v>
      </c>
      <c r="G92" s="271">
        <f t="shared" ca="1" si="2"/>
        <v>0</v>
      </c>
    </row>
    <row r="93" spans="1:7" ht="25.5" customHeight="1">
      <c r="A93" s="416"/>
      <c r="B93" s="365"/>
      <c r="C93" s="359"/>
      <c r="D93" s="360"/>
      <c r="E93" s="77" t="s">
        <v>1122</v>
      </c>
      <c r="F93" s="273" t="s">
        <v>824</v>
      </c>
      <c r="G93" s="271">
        <f t="shared" ref="G93:G120" ca="1" si="3">INDIRECT(CONCATENATE("'Форма ОУ ФГОС НОО'!",ADDRESS(COLUMN()+23,ROW()-60)))</f>
        <v>0</v>
      </c>
    </row>
    <row r="94" spans="1:7" ht="25.5" customHeight="1">
      <c r="A94" s="416"/>
      <c r="B94" s="365"/>
      <c r="C94" s="359"/>
      <c r="D94" s="360" t="s">
        <v>1110</v>
      </c>
      <c r="E94" s="77" t="s">
        <v>1121</v>
      </c>
      <c r="F94" s="273" t="s">
        <v>824</v>
      </c>
      <c r="G94" s="271">
        <f t="shared" ca="1" si="3"/>
        <v>0</v>
      </c>
    </row>
    <row r="95" spans="1:7" ht="25.5" customHeight="1">
      <c r="A95" s="416"/>
      <c r="B95" s="365"/>
      <c r="C95" s="359"/>
      <c r="D95" s="360"/>
      <c r="E95" s="77" t="s">
        <v>1122</v>
      </c>
      <c r="F95" s="273" t="s">
        <v>824</v>
      </c>
      <c r="G95" s="271">
        <f t="shared" ca="1" si="3"/>
        <v>0</v>
      </c>
    </row>
    <row r="96" spans="1:7" ht="34.5" customHeight="1">
      <c r="A96" s="416"/>
      <c r="B96" s="368" t="s">
        <v>1063</v>
      </c>
      <c r="C96" s="355" t="s">
        <v>1077</v>
      </c>
      <c r="D96" s="355"/>
      <c r="E96" s="355"/>
      <c r="F96" s="273" t="s">
        <v>786</v>
      </c>
      <c r="G96" s="271" t="str">
        <f t="shared" ca="1" si="3"/>
        <v xml:space="preserve">от 0,5 до 1 ставки </v>
      </c>
    </row>
    <row r="97" spans="1:7" ht="34.5" customHeight="1">
      <c r="A97" s="416"/>
      <c r="B97" s="368"/>
      <c r="C97" s="355" t="s">
        <v>1078</v>
      </c>
      <c r="D97" s="355"/>
      <c r="E97" s="355"/>
      <c r="F97" s="273" t="s">
        <v>786</v>
      </c>
      <c r="G97" s="271" t="str">
        <f t="shared" ca="1" si="3"/>
        <v>высшее педагогическое образование по направлению подготовки, соответствующему преподаваемому предмету</v>
      </c>
    </row>
    <row r="98" spans="1:7" ht="34.5" customHeight="1">
      <c r="A98" s="416"/>
      <c r="B98" s="368"/>
      <c r="C98" s="355" t="s">
        <v>1079</v>
      </c>
      <c r="D98" s="355"/>
      <c r="E98" s="355"/>
      <c r="F98" s="275" t="s">
        <v>1126</v>
      </c>
      <c r="G98" s="271">
        <f t="shared" ca="1" si="3"/>
        <v>0</v>
      </c>
    </row>
    <row r="99" spans="1:7" ht="34.5" customHeight="1">
      <c r="A99" s="416"/>
      <c r="B99" s="368"/>
      <c r="C99" s="360" t="s">
        <v>1080</v>
      </c>
      <c r="D99" s="355" t="s">
        <v>1111</v>
      </c>
      <c r="E99" s="355"/>
      <c r="F99" s="273" t="s">
        <v>786</v>
      </c>
      <c r="G99" s="271">
        <f t="shared" ca="1" si="3"/>
        <v>0</v>
      </c>
    </row>
    <row r="100" spans="1:7" ht="34.5" customHeight="1">
      <c r="A100" s="416"/>
      <c r="B100" s="368"/>
      <c r="C100" s="360"/>
      <c r="D100" s="355" t="s">
        <v>1112</v>
      </c>
      <c r="E100" s="355"/>
      <c r="F100" s="273" t="s">
        <v>786</v>
      </c>
      <c r="G100" s="271">
        <f t="shared" ca="1" si="3"/>
        <v>0</v>
      </c>
    </row>
    <row r="101" spans="1:7" ht="34.5" customHeight="1">
      <c r="A101" s="416"/>
      <c r="B101" s="368"/>
      <c r="C101" s="360"/>
      <c r="D101" s="355" t="s">
        <v>1113</v>
      </c>
      <c r="E101" s="355"/>
      <c r="F101" s="273" t="s">
        <v>786</v>
      </c>
      <c r="G101" s="271">
        <f t="shared" ca="1" si="3"/>
        <v>0</v>
      </c>
    </row>
    <row r="102" spans="1:7" ht="34.5" customHeight="1">
      <c r="A102" s="416"/>
      <c r="B102" s="368"/>
      <c r="C102" s="355" t="s">
        <v>1081</v>
      </c>
      <c r="D102" s="355"/>
      <c r="E102" s="355"/>
      <c r="F102" s="273" t="s">
        <v>786</v>
      </c>
      <c r="G102" s="271" t="str">
        <f t="shared" ca="1" si="3"/>
        <v>35 и более</v>
      </c>
    </row>
    <row r="103" spans="1:7" ht="34.5" customHeight="1">
      <c r="A103" s="416"/>
      <c r="B103" s="368"/>
      <c r="C103" s="355" t="s">
        <v>1082</v>
      </c>
      <c r="D103" s="355"/>
      <c r="E103" s="355"/>
      <c r="F103" s="273" t="s">
        <v>786</v>
      </c>
      <c r="G103" s="271" t="str">
        <f t="shared" ca="1" si="3"/>
        <v xml:space="preserve">высшая квалификационная категория </v>
      </c>
    </row>
    <row r="104" spans="1:7" ht="26.25" customHeight="1">
      <c r="A104" s="416"/>
      <c r="B104" s="368"/>
      <c r="C104" s="355" t="s">
        <v>1083</v>
      </c>
      <c r="D104" s="355"/>
      <c r="E104" s="77" t="s">
        <v>1123</v>
      </c>
      <c r="F104" s="275" t="s">
        <v>1126</v>
      </c>
      <c r="G104" s="271">
        <f t="shared" ca="1" si="3"/>
        <v>0</v>
      </c>
    </row>
    <row r="105" spans="1:7" ht="51">
      <c r="A105" s="416"/>
      <c r="B105" s="368"/>
      <c r="C105" s="355"/>
      <c r="D105" s="355"/>
      <c r="E105" s="77" t="s">
        <v>1124</v>
      </c>
      <c r="F105" s="273" t="s">
        <v>786</v>
      </c>
      <c r="G105" s="271">
        <f t="shared" ca="1" si="3"/>
        <v>2020</v>
      </c>
    </row>
    <row r="106" spans="1:7" ht="51">
      <c r="A106" s="416"/>
      <c r="B106" s="368"/>
      <c r="C106" s="355"/>
      <c r="D106" s="355"/>
      <c r="E106" s="77" t="s">
        <v>1113</v>
      </c>
      <c r="F106" s="273" t="s">
        <v>1127</v>
      </c>
      <c r="G106" s="271" t="str">
        <f t="shared" ca="1" si="3"/>
        <v xml:space="preserve">СКИРО ПК и ПРО </v>
      </c>
    </row>
    <row r="107" spans="1:7" ht="54" customHeight="1">
      <c r="A107" s="416"/>
      <c r="B107" s="366" t="s">
        <v>1064</v>
      </c>
      <c r="C107" s="361" t="s">
        <v>1084</v>
      </c>
      <c r="D107" s="361"/>
      <c r="E107" s="361"/>
      <c r="F107" s="273" t="s">
        <v>786</v>
      </c>
      <c r="G107" s="271" t="str">
        <f t="shared" ca="1" si="3"/>
        <v>да</v>
      </c>
    </row>
    <row r="108" spans="1:7" ht="54" customHeight="1">
      <c r="A108" s="416"/>
      <c r="B108" s="366"/>
      <c r="C108" s="361" t="s">
        <v>1085</v>
      </c>
      <c r="D108" s="361"/>
      <c r="E108" s="361"/>
      <c r="F108" s="273" t="s">
        <v>786</v>
      </c>
      <c r="G108" s="271" t="str">
        <f t="shared" ca="1" si="3"/>
        <v>да</v>
      </c>
    </row>
    <row r="109" spans="1:7" ht="66.75" customHeight="1">
      <c r="A109" s="416"/>
      <c r="B109" s="366"/>
      <c r="C109" s="361" t="s">
        <v>1086</v>
      </c>
      <c r="D109" s="361"/>
      <c r="E109" s="361"/>
      <c r="F109" s="273" t="s">
        <v>786</v>
      </c>
      <c r="G109" s="271" t="str">
        <f t="shared" ca="1" si="3"/>
        <v>да</v>
      </c>
    </row>
    <row r="110" spans="1:7" ht="54" customHeight="1">
      <c r="A110" s="416"/>
      <c r="B110" s="366"/>
      <c r="C110" s="361" t="s">
        <v>1087</v>
      </c>
      <c r="D110" s="361"/>
      <c r="E110" s="361"/>
      <c r="F110" s="273" t="s">
        <v>786</v>
      </c>
      <c r="G110" s="271" t="str">
        <f t="shared" ca="1" si="3"/>
        <v>да</v>
      </c>
    </row>
    <row r="111" spans="1:7" ht="54" customHeight="1">
      <c r="A111" s="416"/>
      <c r="B111" s="366"/>
      <c r="C111" s="361" t="s">
        <v>1088</v>
      </c>
      <c r="D111" s="361"/>
      <c r="E111" s="361"/>
      <c r="F111" s="273" t="s">
        <v>786</v>
      </c>
      <c r="G111" s="271" t="str">
        <f t="shared" ca="1" si="3"/>
        <v>да</v>
      </c>
    </row>
    <row r="112" spans="1:7" ht="54" customHeight="1">
      <c r="A112" s="416"/>
      <c r="B112" s="366"/>
      <c r="C112" s="363" t="s">
        <v>1089</v>
      </c>
      <c r="D112" s="363"/>
      <c r="E112" s="363"/>
      <c r="F112" s="273" t="s">
        <v>786</v>
      </c>
      <c r="G112" s="271" t="str">
        <f t="shared" ca="1" si="3"/>
        <v>да</v>
      </c>
    </row>
    <row r="113" spans="1:7" ht="54" customHeight="1">
      <c r="A113" s="416"/>
      <c r="B113" s="366"/>
      <c r="C113" s="361" t="s">
        <v>1090</v>
      </c>
      <c r="D113" s="361"/>
      <c r="E113" s="361"/>
      <c r="F113" s="273" t="s">
        <v>786</v>
      </c>
      <c r="G113" s="271" t="str">
        <f t="shared" ca="1" si="3"/>
        <v>да</v>
      </c>
    </row>
    <row r="114" spans="1:7" ht="54" customHeight="1">
      <c r="A114" s="416"/>
      <c r="B114" s="366"/>
      <c r="C114" s="361" t="s">
        <v>1091</v>
      </c>
      <c r="D114" s="361"/>
      <c r="E114" s="361"/>
      <c r="F114" s="273" t="s">
        <v>786</v>
      </c>
      <c r="G114" s="271" t="str">
        <f t="shared" ca="1" si="3"/>
        <v>да</v>
      </c>
    </row>
    <row r="115" spans="1:7" ht="54" customHeight="1">
      <c r="A115" s="416"/>
      <c r="B115" s="366"/>
      <c r="C115" s="363" t="s">
        <v>1092</v>
      </c>
      <c r="D115" s="363"/>
      <c r="E115" s="363"/>
      <c r="F115" s="273" t="s">
        <v>786</v>
      </c>
      <c r="G115" s="271" t="str">
        <f t="shared" ca="1" si="3"/>
        <v>да</v>
      </c>
    </row>
    <row r="116" spans="1:7" ht="54" customHeight="1">
      <c r="A116" s="416"/>
      <c r="B116" s="366"/>
      <c r="C116" s="415" t="s">
        <v>1093</v>
      </c>
      <c r="D116" s="415"/>
      <c r="E116" s="415"/>
      <c r="F116" s="273" t="s">
        <v>786</v>
      </c>
      <c r="G116" s="271" t="str">
        <f t="shared" ca="1" si="3"/>
        <v>да</v>
      </c>
    </row>
    <row r="117" spans="1:7" ht="54" customHeight="1">
      <c r="A117" s="368" t="s">
        <v>1489</v>
      </c>
      <c r="B117" s="368"/>
      <c r="C117" s="354" t="s">
        <v>1094</v>
      </c>
      <c r="D117" s="354"/>
      <c r="E117" s="354"/>
      <c r="F117" s="276" t="s">
        <v>824</v>
      </c>
      <c r="G117" s="271">
        <f t="shared" ca="1" si="3"/>
        <v>0</v>
      </c>
    </row>
    <row r="118" spans="1:7" ht="54" customHeight="1">
      <c r="A118" s="368"/>
      <c r="B118" s="368"/>
      <c r="C118" s="354" t="s">
        <v>1095</v>
      </c>
      <c r="D118" s="354"/>
      <c r="E118" s="354"/>
      <c r="F118" s="276" t="s">
        <v>824</v>
      </c>
      <c r="G118" s="271">
        <f t="shared" ca="1" si="3"/>
        <v>0</v>
      </c>
    </row>
    <row r="119" spans="1:7" ht="54" customHeight="1">
      <c r="A119" s="368"/>
      <c r="B119" s="368"/>
      <c r="C119" s="354" t="s">
        <v>1096</v>
      </c>
      <c r="D119" s="354"/>
      <c r="E119" s="354"/>
      <c r="F119" s="276" t="s">
        <v>824</v>
      </c>
      <c r="G119" s="271">
        <f t="shared" ca="1" si="3"/>
        <v>0</v>
      </c>
    </row>
    <row r="120" spans="1:7" ht="54" customHeight="1">
      <c r="A120" s="368"/>
      <c r="B120" s="368"/>
      <c r="C120" s="354" t="s">
        <v>1097</v>
      </c>
      <c r="D120" s="354"/>
      <c r="E120" s="354"/>
      <c r="F120" s="276" t="s">
        <v>824</v>
      </c>
      <c r="G120" s="271">
        <f t="shared" ca="1" si="3"/>
        <v>0</v>
      </c>
    </row>
    <row r="121" spans="1:7" ht="24.75" customHeight="1">
      <c r="A121" s="416" t="s">
        <v>1057</v>
      </c>
      <c r="B121" s="417" t="s">
        <v>1488</v>
      </c>
      <c r="C121" s="417"/>
      <c r="D121" s="417"/>
      <c r="E121" s="417"/>
      <c r="F121" s="270" t="s">
        <v>786</v>
      </c>
      <c r="G121" s="271" t="str">
        <f t="shared" ref="G121:G152" ca="1" si="4">INDIRECT(CONCATENATE("'Форма ОУ ФГОС НОО'!",ADDRESS(COLUMN()+24,ROW()-120)))</f>
        <v>1 класс</v>
      </c>
    </row>
    <row r="122" spans="1:7" ht="24.75" customHeight="1">
      <c r="A122" s="416"/>
      <c r="B122" s="366" t="s">
        <v>1060</v>
      </c>
      <c r="C122" s="355" t="s">
        <v>1065</v>
      </c>
      <c r="D122" s="355"/>
      <c r="E122" s="355"/>
      <c r="F122" s="272" t="s">
        <v>890</v>
      </c>
      <c r="G122" s="271">
        <f t="shared" ca="1" si="4"/>
        <v>29</v>
      </c>
    </row>
    <row r="123" spans="1:7" ht="24.75" customHeight="1">
      <c r="A123" s="416"/>
      <c r="B123" s="366"/>
      <c r="C123" s="355" t="s">
        <v>1066</v>
      </c>
      <c r="D123" s="355"/>
      <c r="E123" s="355"/>
      <c r="F123" s="272" t="s">
        <v>890</v>
      </c>
      <c r="G123" s="271">
        <f t="shared" ca="1" si="4"/>
        <v>0</v>
      </c>
    </row>
    <row r="124" spans="1:7" ht="24.75" customHeight="1">
      <c r="A124" s="416"/>
      <c r="B124" s="366"/>
      <c r="C124" s="355" t="s">
        <v>1067</v>
      </c>
      <c r="D124" s="355"/>
      <c r="E124" s="355"/>
      <c r="F124" s="272" t="s">
        <v>890</v>
      </c>
      <c r="G124" s="271">
        <f t="shared" ca="1" si="4"/>
        <v>0</v>
      </c>
    </row>
    <row r="125" spans="1:7" ht="24.75" customHeight="1">
      <c r="A125" s="416"/>
      <c r="B125" s="366"/>
      <c r="C125" s="355" t="s">
        <v>1068</v>
      </c>
      <c r="D125" s="355"/>
      <c r="E125" s="355"/>
      <c r="F125" s="272" t="s">
        <v>890</v>
      </c>
      <c r="G125" s="271">
        <f t="shared" ca="1" si="4"/>
        <v>9</v>
      </c>
    </row>
    <row r="126" spans="1:7" ht="24.75" customHeight="1">
      <c r="A126" s="416"/>
      <c r="B126" s="366"/>
      <c r="C126" s="369" t="s">
        <v>1069</v>
      </c>
      <c r="D126" s="355" t="s">
        <v>1098</v>
      </c>
      <c r="E126" s="355"/>
      <c r="F126" s="272" t="s">
        <v>890</v>
      </c>
      <c r="G126" s="271">
        <f t="shared" ca="1" si="4"/>
        <v>4</v>
      </c>
    </row>
    <row r="127" spans="1:7" ht="24.75" customHeight="1">
      <c r="A127" s="416"/>
      <c r="B127" s="366"/>
      <c r="C127" s="369"/>
      <c r="D127" s="355" t="s">
        <v>1099</v>
      </c>
      <c r="E127" s="355"/>
      <c r="F127" s="272" t="s">
        <v>890</v>
      </c>
      <c r="G127" s="271">
        <f t="shared" ca="1" si="4"/>
        <v>13</v>
      </c>
    </row>
    <row r="128" spans="1:7" ht="24.75" customHeight="1">
      <c r="A128" s="416"/>
      <c r="B128" s="366"/>
      <c r="C128" s="369"/>
      <c r="D128" s="356" t="s">
        <v>1100</v>
      </c>
      <c r="E128" s="356"/>
      <c r="F128" s="272" t="s">
        <v>890</v>
      </c>
      <c r="G128" s="271">
        <f t="shared" ca="1" si="4"/>
        <v>3</v>
      </c>
    </row>
    <row r="129" spans="1:7" ht="24.75" customHeight="1">
      <c r="A129" s="416"/>
      <c r="B129" s="367" t="s">
        <v>1061</v>
      </c>
      <c r="C129" s="358" t="s">
        <v>1070</v>
      </c>
      <c r="D129" s="358"/>
      <c r="E129" s="358"/>
      <c r="F129" s="273" t="s">
        <v>786</v>
      </c>
      <c r="G129" s="271" t="str">
        <f t="shared" ca="1" si="4"/>
        <v>– «Школа России»;</v>
      </c>
    </row>
    <row r="130" spans="1:7" ht="64.5" customHeight="1">
      <c r="A130" s="416"/>
      <c r="B130" s="367"/>
      <c r="C130" s="357" t="s">
        <v>1071</v>
      </c>
      <c r="D130" s="357" t="s">
        <v>1101</v>
      </c>
      <c r="E130" s="81" t="s">
        <v>1114</v>
      </c>
      <c r="F130" s="273" t="s">
        <v>824</v>
      </c>
      <c r="G130" s="271">
        <f t="shared" ca="1" si="4"/>
        <v>0</v>
      </c>
    </row>
    <row r="131" spans="1:7" ht="51">
      <c r="A131" s="416"/>
      <c r="B131" s="367"/>
      <c r="C131" s="357"/>
      <c r="D131" s="357"/>
      <c r="E131" s="81" t="s">
        <v>1115</v>
      </c>
      <c r="F131" s="273" t="s">
        <v>824</v>
      </c>
      <c r="G131" s="271">
        <f t="shared" ca="1" si="4"/>
        <v>0</v>
      </c>
    </row>
    <row r="132" spans="1:7" ht="63.75">
      <c r="A132" s="416"/>
      <c r="B132" s="367"/>
      <c r="C132" s="357"/>
      <c r="D132" s="357"/>
      <c r="E132" s="81" t="s">
        <v>1116</v>
      </c>
      <c r="F132" s="273" t="s">
        <v>824</v>
      </c>
      <c r="G132" s="271">
        <f t="shared" ca="1" si="4"/>
        <v>0</v>
      </c>
    </row>
    <row r="133" spans="1:7" ht="24.75" customHeight="1">
      <c r="A133" s="416"/>
      <c r="B133" s="367"/>
      <c r="C133" s="357"/>
      <c r="D133" s="358" t="s">
        <v>1102</v>
      </c>
      <c r="E133" s="358"/>
      <c r="F133" s="273" t="s">
        <v>824</v>
      </c>
      <c r="G133" s="271">
        <f t="shared" ca="1" si="4"/>
        <v>0</v>
      </c>
    </row>
    <row r="134" spans="1:7" ht="24.75" customHeight="1">
      <c r="A134" s="416"/>
      <c r="B134" s="367"/>
      <c r="C134" s="357" t="s">
        <v>1072</v>
      </c>
      <c r="D134" s="358" t="s">
        <v>1103</v>
      </c>
      <c r="E134" s="358"/>
      <c r="F134" s="273" t="s">
        <v>824</v>
      </c>
      <c r="G134" s="271">
        <f t="shared" ca="1" si="4"/>
        <v>29</v>
      </c>
    </row>
    <row r="135" spans="1:7" ht="24.75" customHeight="1">
      <c r="A135" s="416"/>
      <c r="B135" s="367"/>
      <c r="C135" s="357"/>
      <c r="D135" s="358" t="s">
        <v>1104</v>
      </c>
      <c r="E135" s="358"/>
      <c r="F135" s="273" t="s">
        <v>824</v>
      </c>
      <c r="G135" s="271" t="str">
        <f t="shared" ca="1" si="4"/>
        <v/>
      </c>
    </row>
    <row r="136" spans="1:7" ht="24.75" customHeight="1">
      <c r="A136" s="416"/>
      <c r="B136" s="367"/>
      <c r="C136" s="358" t="s">
        <v>1073</v>
      </c>
      <c r="D136" s="358"/>
      <c r="E136" s="358"/>
      <c r="F136" s="273" t="s">
        <v>786</v>
      </c>
      <c r="G136" s="271" t="str">
        <f t="shared" ca="1" si="4"/>
        <v>в первую смену</v>
      </c>
    </row>
    <row r="137" spans="1:7">
      <c r="A137" s="416"/>
      <c r="B137" s="367"/>
      <c r="C137" s="83"/>
      <c r="D137" s="87"/>
      <c r="E137" s="83" t="s">
        <v>1117</v>
      </c>
      <c r="F137" s="273" t="s">
        <v>786</v>
      </c>
      <c r="G137" s="271">
        <f t="shared" ca="1" si="4"/>
        <v>0</v>
      </c>
    </row>
    <row r="138" spans="1:7" ht="15.75" customHeight="1">
      <c r="A138" s="416"/>
      <c r="B138" s="367"/>
      <c r="C138" s="357" t="s">
        <v>1074</v>
      </c>
      <c r="D138" s="357"/>
      <c r="E138" s="357" t="s">
        <v>1118</v>
      </c>
      <c r="F138" s="274" t="s">
        <v>786</v>
      </c>
      <c r="G138" s="271">
        <f t="shared" ca="1" si="4"/>
        <v>0</v>
      </c>
    </row>
    <row r="139" spans="1:7">
      <c r="A139" s="416"/>
      <c r="B139" s="367"/>
      <c r="C139" s="357"/>
      <c r="D139" s="357"/>
      <c r="E139" s="357"/>
      <c r="F139" s="274" t="s">
        <v>824</v>
      </c>
      <c r="G139" s="271">
        <f t="shared" ca="1" si="4"/>
        <v>0</v>
      </c>
    </row>
    <row r="140" spans="1:7" ht="15.75" customHeight="1">
      <c r="A140" s="416"/>
      <c r="B140" s="367"/>
      <c r="C140" s="357"/>
      <c r="D140" s="357"/>
      <c r="E140" s="357" t="s">
        <v>1118</v>
      </c>
      <c r="F140" s="274" t="s">
        <v>786</v>
      </c>
      <c r="G140" s="271">
        <f t="shared" ca="1" si="4"/>
        <v>0</v>
      </c>
    </row>
    <row r="141" spans="1:7">
      <c r="A141" s="416"/>
      <c r="B141" s="367"/>
      <c r="C141" s="357"/>
      <c r="D141" s="357"/>
      <c r="E141" s="357"/>
      <c r="F141" s="274" t="s">
        <v>824</v>
      </c>
      <c r="G141" s="271">
        <f t="shared" ca="1" si="4"/>
        <v>0</v>
      </c>
    </row>
    <row r="142" spans="1:7" ht="26.25" customHeight="1">
      <c r="A142" s="416"/>
      <c r="B142" s="367"/>
      <c r="C142" s="357" t="s">
        <v>1075</v>
      </c>
      <c r="D142" s="357"/>
      <c r="E142" s="82" t="s">
        <v>1119</v>
      </c>
      <c r="F142" s="274" t="s">
        <v>1125</v>
      </c>
      <c r="G142" s="271">
        <f t="shared" ca="1" si="4"/>
        <v>0</v>
      </c>
    </row>
    <row r="143" spans="1:7" ht="25.5">
      <c r="A143" s="416"/>
      <c r="B143" s="367"/>
      <c r="C143" s="357"/>
      <c r="D143" s="357"/>
      <c r="E143" s="82" t="s">
        <v>1120</v>
      </c>
      <c r="F143" s="274" t="s">
        <v>824</v>
      </c>
      <c r="G143" s="271">
        <f t="shared" ca="1" si="4"/>
        <v>0</v>
      </c>
    </row>
    <row r="144" spans="1:7" ht="18" customHeight="1">
      <c r="A144" s="416"/>
      <c r="B144" s="365" t="s">
        <v>1062</v>
      </c>
      <c r="C144" s="359" t="s">
        <v>1076</v>
      </c>
      <c r="D144" s="359" t="s">
        <v>1105</v>
      </c>
      <c r="E144" s="88" t="s">
        <v>1121</v>
      </c>
      <c r="F144" s="273" t="s">
        <v>824</v>
      </c>
      <c r="G144" s="271">
        <f t="shared" ca="1" si="4"/>
        <v>0</v>
      </c>
    </row>
    <row r="145" spans="1:7" ht="18" customHeight="1">
      <c r="A145" s="416"/>
      <c r="B145" s="365"/>
      <c r="C145" s="359"/>
      <c r="D145" s="359"/>
      <c r="E145" s="77" t="s">
        <v>1122</v>
      </c>
      <c r="F145" s="273" t="s">
        <v>824</v>
      </c>
      <c r="G145" s="271">
        <f t="shared" ca="1" si="4"/>
        <v>0</v>
      </c>
    </row>
    <row r="146" spans="1:7" ht="18" customHeight="1">
      <c r="A146" s="416"/>
      <c r="B146" s="365"/>
      <c r="C146" s="359"/>
      <c r="D146" s="360" t="s">
        <v>1106</v>
      </c>
      <c r="E146" s="77" t="s">
        <v>1121</v>
      </c>
      <c r="F146" s="273" t="s">
        <v>824</v>
      </c>
      <c r="G146" s="271">
        <f t="shared" ca="1" si="4"/>
        <v>0</v>
      </c>
    </row>
    <row r="147" spans="1:7" ht="18" customHeight="1">
      <c r="A147" s="416"/>
      <c r="B147" s="365"/>
      <c r="C147" s="359"/>
      <c r="D147" s="360"/>
      <c r="E147" s="77" t="s">
        <v>1122</v>
      </c>
      <c r="F147" s="273" t="s">
        <v>824</v>
      </c>
      <c r="G147" s="271">
        <f t="shared" ca="1" si="4"/>
        <v>0</v>
      </c>
    </row>
    <row r="148" spans="1:7" ht="18" customHeight="1">
      <c r="A148" s="416"/>
      <c r="B148" s="365"/>
      <c r="C148" s="359"/>
      <c r="D148" s="360" t="s">
        <v>1107</v>
      </c>
      <c r="E148" s="77" t="s">
        <v>1121</v>
      </c>
      <c r="F148" s="273" t="s">
        <v>824</v>
      </c>
      <c r="G148" s="271">
        <f t="shared" ca="1" si="4"/>
        <v>0</v>
      </c>
    </row>
    <row r="149" spans="1:7" ht="18" customHeight="1">
      <c r="A149" s="416"/>
      <c r="B149" s="365"/>
      <c r="C149" s="359"/>
      <c r="D149" s="360"/>
      <c r="E149" s="77" t="s">
        <v>1122</v>
      </c>
      <c r="F149" s="273" t="s">
        <v>824</v>
      </c>
      <c r="G149" s="271">
        <f t="shared" ca="1" si="4"/>
        <v>0</v>
      </c>
    </row>
    <row r="150" spans="1:7" ht="18" customHeight="1">
      <c r="A150" s="416"/>
      <c r="B150" s="365"/>
      <c r="C150" s="359"/>
      <c r="D150" s="360" t="s">
        <v>1108</v>
      </c>
      <c r="E150" s="77" t="s">
        <v>1121</v>
      </c>
      <c r="F150" s="273" t="s">
        <v>824</v>
      </c>
      <c r="G150" s="271">
        <f t="shared" ca="1" si="4"/>
        <v>0</v>
      </c>
    </row>
    <row r="151" spans="1:7" ht="18" customHeight="1">
      <c r="A151" s="416"/>
      <c r="B151" s="365"/>
      <c r="C151" s="359"/>
      <c r="D151" s="360"/>
      <c r="E151" s="77" t="s">
        <v>1122</v>
      </c>
      <c r="F151" s="273" t="s">
        <v>824</v>
      </c>
      <c r="G151" s="271">
        <f t="shared" ca="1" si="4"/>
        <v>0</v>
      </c>
    </row>
    <row r="152" spans="1:7" ht="18" customHeight="1">
      <c r="A152" s="416"/>
      <c r="B152" s="365"/>
      <c r="C152" s="359"/>
      <c r="D152" s="360" t="s">
        <v>1109</v>
      </c>
      <c r="E152" s="77" t="s">
        <v>1121</v>
      </c>
      <c r="F152" s="273" t="s">
        <v>824</v>
      </c>
      <c r="G152" s="271">
        <f t="shared" ca="1" si="4"/>
        <v>0</v>
      </c>
    </row>
    <row r="153" spans="1:7" ht="18" customHeight="1">
      <c r="A153" s="416"/>
      <c r="B153" s="365"/>
      <c r="C153" s="359"/>
      <c r="D153" s="360"/>
      <c r="E153" s="77" t="s">
        <v>1122</v>
      </c>
      <c r="F153" s="273" t="s">
        <v>824</v>
      </c>
      <c r="G153" s="271">
        <f t="shared" ref="G153:G180" ca="1" si="5">INDIRECT(CONCATENATE("'Форма ОУ ФГОС НОО'!",ADDRESS(COLUMN()+24,ROW()-120)))</f>
        <v>0</v>
      </c>
    </row>
    <row r="154" spans="1:7" ht="18" customHeight="1">
      <c r="A154" s="416"/>
      <c r="B154" s="365"/>
      <c r="C154" s="359"/>
      <c r="D154" s="360" t="s">
        <v>1110</v>
      </c>
      <c r="E154" s="77" t="s">
        <v>1121</v>
      </c>
      <c r="F154" s="273" t="s">
        <v>824</v>
      </c>
      <c r="G154" s="271">
        <f t="shared" ca="1" si="5"/>
        <v>29</v>
      </c>
    </row>
    <row r="155" spans="1:7" ht="18" customHeight="1">
      <c r="A155" s="416"/>
      <c r="B155" s="365"/>
      <c r="C155" s="359"/>
      <c r="D155" s="360"/>
      <c r="E155" s="77" t="s">
        <v>1122</v>
      </c>
      <c r="F155" s="273" t="s">
        <v>824</v>
      </c>
      <c r="G155" s="271">
        <f t="shared" ca="1" si="5"/>
        <v>0</v>
      </c>
    </row>
    <row r="156" spans="1:7" ht="24" customHeight="1">
      <c r="A156" s="416"/>
      <c r="B156" s="368" t="s">
        <v>1063</v>
      </c>
      <c r="C156" s="355" t="s">
        <v>1077</v>
      </c>
      <c r="D156" s="355"/>
      <c r="E156" s="355"/>
      <c r="F156" s="273" t="s">
        <v>786</v>
      </c>
      <c r="G156" s="271" t="str">
        <f t="shared" ca="1" si="5"/>
        <v xml:space="preserve">от 1 до 1,25 ставки </v>
      </c>
    </row>
    <row r="157" spans="1:7" ht="24" customHeight="1">
      <c r="A157" s="416"/>
      <c r="B157" s="368"/>
      <c r="C157" s="355" t="s">
        <v>1078</v>
      </c>
      <c r="D157" s="355"/>
      <c r="E157" s="355"/>
      <c r="F157" s="273" t="s">
        <v>786</v>
      </c>
      <c r="G157" s="271" t="str">
        <f t="shared" ca="1" si="5"/>
        <v>высшее педагогическое образование по направлению подготовки, соответствующему преподаваемому предмету</v>
      </c>
    </row>
    <row r="158" spans="1:7" ht="24" customHeight="1">
      <c r="A158" s="416"/>
      <c r="B158" s="368"/>
      <c r="C158" s="355" t="s">
        <v>1079</v>
      </c>
      <c r="D158" s="355"/>
      <c r="E158" s="355"/>
      <c r="F158" s="275" t="s">
        <v>1126</v>
      </c>
      <c r="G158" s="271">
        <f t="shared" ca="1" si="5"/>
        <v>0</v>
      </c>
    </row>
    <row r="159" spans="1:7" ht="24" customHeight="1">
      <c r="A159" s="416"/>
      <c r="B159" s="368"/>
      <c r="C159" s="360" t="s">
        <v>1080</v>
      </c>
      <c r="D159" s="355" t="s">
        <v>1111</v>
      </c>
      <c r="E159" s="355"/>
      <c r="F159" s="273" t="s">
        <v>786</v>
      </c>
      <c r="G159" s="271">
        <f t="shared" ca="1" si="5"/>
        <v>0</v>
      </c>
    </row>
    <row r="160" spans="1:7" ht="24" customHeight="1">
      <c r="A160" s="416"/>
      <c r="B160" s="368"/>
      <c r="C160" s="360"/>
      <c r="D160" s="355" t="s">
        <v>1112</v>
      </c>
      <c r="E160" s="355"/>
      <c r="F160" s="273" t="s">
        <v>786</v>
      </c>
      <c r="G160" s="271">
        <f t="shared" ca="1" si="5"/>
        <v>0</v>
      </c>
    </row>
    <row r="161" spans="1:7" ht="24" customHeight="1">
      <c r="A161" s="416"/>
      <c r="B161" s="368"/>
      <c r="C161" s="360"/>
      <c r="D161" s="355" t="s">
        <v>1113</v>
      </c>
      <c r="E161" s="355"/>
      <c r="F161" s="273" t="s">
        <v>786</v>
      </c>
      <c r="G161" s="271">
        <f t="shared" ca="1" si="5"/>
        <v>0</v>
      </c>
    </row>
    <row r="162" spans="1:7" ht="24" customHeight="1">
      <c r="A162" s="416"/>
      <c r="B162" s="368"/>
      <c r="C162" s="355" t="s">
        <v>1081</v>
      </c>
      <c r="D162" s="355"/>
      <c r="E162" s="355"/>
      <c r="F162" s="273" t="s">
        <v>786</v>
      </c>
      <c r="G162" s="271" t="str">
        <f t="shared" ca="1" si="5"/>
        <v>35 и более</v>
      </c>
    </row>
    <row r="163" spans="1:7" ht="24" customHeight="1">
      <c r="A163" s="416"/>
      <c r="B163" s="368"/>
      <c r="C163" s="355" t="s">
        <v>1082</v>
      </c>
      <c r="D163" s="355"/>
      <c r="E163" s="355"/>
      <c r="F163" s="273" t="s">
        <v>786</v>
      </c>
      <c r="G163" s="271" t="str">
        <f t="shared" ca="1" si="5"/>
        <v xml:space="preserve">первая квалификационная категория </v>
      </c>
    </row>
    <row r="164" spans="1:7" ht="26.25" customHeight="1">
      <c r="A164" s="416"/>
      <c r="B164" s="368"/>
      <c r="C164" s="355" t="s">
        <v>1083</v>
      </c>
      <c r="D164" s="355"/>
      <c r="E164" s="77" t="s">
        <v>1123</v>
      </c>
      <c r="F164" s="275" t="s">
        <v>1126</v>
      </c>
      <c r="G164" s="271">
        <f t="shared" ca="1" si="5"/>
        <v>0</v>
      </c>
    </row>
    <row r="165" spans="1:7" ht="51">
      <c r="A165" s="416"/>
      <c r="B165" s="368"/>
      <c r="C165" s="355"/>
      <c r="D165" s="355"/>
      <c r="E165" s="77" t="s">
        <v>1124</v>
      </c>
      <c r="F165" s="273" t="s">
        <v>786</v>
      </c>
      <c r="G165" s="271">
        <f t="shared" ca="1" si="5"/>
        <v>2020</v>
      </c>
    </row>
    <row r="166" spans="1:7" ht="51">
      <c r="A166" s="416"/>
      <c r="B166" s="368"/>
      <c r="C166" s="355"/>
      <c r="D166" s="355"/>
      <c r="E166" s="77" t="s">
        <v>1113</v>
      </c>
      <c r="F166" s="273" t="s">
        <v>1127</v>
      </c>
      <c r="G166" s="271" t="str">
        <f t="shared" ca="1" si="5"/>
        <v xml:space="preserve">СКИРО ПК и ПРО </v>
      </c>
    </row>
    <row r="167" spans="1:7" ht="48" customHeight="1">
      <c r="A167" s="416"/>
      <c r="B167" s="366" t="s">
        <v>1064</v>
      </c>
      <c r="C167" s="361" t="s">
        <v>1084</v>
      </c>
      <c r="D167" s="361"/>
      <c r="E167" s="361"/>
      <c r="F167" s="273" t="s">
        <v>786</v>
      </c>
      <c r="G167" s="271" t="str">
        <f t="shared" ca="1" si="5"/>
        <v>да</v>
      </c>
    </row>
    <row r="168" spans="1:7" ht="48" customHeight="1">
      <c r="A168" s="416"/>
      <c r="B168" s="366"/>
      <c r="C168" s="361" t="s">
        <v>1085</v>
      </c>
      <c r="D168" s="361"/>
      <c r="E168" s="361"/>
      <c r="F168" s="273" t="s">
        <v>786</v>
      </c>
      <c r="G168" s="271" t="str">
        <f t="shared" ca="1" si="5"/>
        <v>да</v>
      </c>
    </row>
    <row r="169" spans="1:7" ht="48" customHeight="1">
      <c r="A169" s="416"/>
      <c r="B169" s="366"/>
      <c r="C169" s="361" t="s">
        <v>1086</v>
      </c>
      <c r="D169" s="361"/>
      <c r="E169" s="361"/>
      <c r="F169" s="273" t="s">
        <v>786</v>
      </c>
      <c r="G169" s="271" t="str">
        <f t="shared" ca="1" si="5"/>
        <v>да</v>
      </c>
    </row>
    <row r="170" spans="1:7" ht="48" customHeight="1">
      <c r="A170" s="416"/>
      <c r="B170" s="366"/>
      <c r="C170" s="361" t="s">
        <v>1087</v>
      </c>
      <c r="D170" s="361"/>
      <c r="E170" s="361"/>
      <c r="F170" s="273" t="s">
        <v>786</v>
      </c>
      <c r="G170" s="271" t="str">
        <f t="shared" ca="1" si="5"/>
        <v>да</v>
      </c>
    </row>
    <row r="171" spans="1:7" ht="48" customHeight="1">
      <c r="A171" s="416"/>
      <c r="B171" s="366"/>
      <c r="C171" s="361" t="s">
        <v>1088</v>
      </c>
      <c r="D171" s="361"/>
      <c r="E171" s="361"/>
      <c r="F171" s="273" t="s">
        <v>786</v>
      </c>
      <c r="G171" s="271" t="str">
        <f t="shared" ca="1" si="5"/>
        <v>да</v>
      </c>
    </row>
    <row r="172" spans="1:7" ht="48" customHeight="1">
      <c r="A172" s="416"/>
      <c r="B172" s="366"/>
      <c r="C172" s="363" t="s">
        <v>1089</v>
      </c>
      <c r="D172" s="363"/>
      <c r="E172" s="363"/>
      <c r="F172" s="273" t="s">
        <v>786</v>
      </c>
      <c r="G172" s="271" t="str">
        <f t="shared" ca="1" si="5"/>
        <v>да</v>
      </c>
    </row>
    <row r="173" spans="1:7" ht="48" customHeight="1">
      <c r="A173" s="416"/>
      <c r="B173" s="366"/>
      <c r="C173" s="361" t="s">
        <v>1090</v>
      </c>
      <c r="D173" s="361"/>
      <c r="E173" s="361"/>
      <c r="F173" s="273" t="s">
        <v>786</v>
      </c>
      <c r="G173" s="271" t="str">
        <f t="shared" ca="1" si="5"/>
        <v>да</v>
      </c>
    </row>
    <row r="174" spans="1:7" ht="48" customHeight="1">
      <c r="A174" s="416"/>
      <c r="B174" s="366"/>
      <c r="C174" s="361" t="s">
        <v>1091</v>
      </c>
      <c r="D174" s="361"/>
      <c r="E174" s="361"/>
      <c r="F174" s="273" t="s">
        <v>786</v>
      </c>
      <c r="G174" s="271" t="str">
        <f t="shared" ca="1" si="5"/>
        <v>да</v>
      </c>
    </row>
    <row r="175" spans="1:7" ht="48" customHeight="1">
      <c r="A175" s="416"/>
      <c r="B175" s="366"/>
      <c r="C175" s="363" t="s">
        <v>1092</v>
      </c>
      <c r="D175" s="363"/>
      <c r="E175" s="363"/>
      <c r="F175" s="273" t="s">
        <v>786</v>
      </c>
      <c r="G175" s="271" t="str">
        <f t="shared" ca="1" si="5"/>
        <v>да</v>
      </c>
    </row>
    <row r="176" spans="1:7" ht="48" customHeight="1">
      <c r="A176" s="416"/>
      <c r="B176" s="366"/>
      <c r="C176" s="415" t="s">
        <v>1093</v>
      </c>
      <c r="D176" s="415"/>
      <c r="E176" s="415"/>
      <c r="F176" s="273" t="s">
        <v>786</v>
      </c>
      <c r="G176" s="271" t="str">
        <f t="shared" ca="1" si="5"/>
        <v>да</v>
      </c>
    </row>
    <row r="177" spans="1:7" ht="54.75" customHeight="1">
      <c r="A177" s="368" t="s">
        <v>1489</v>
      </c>
      <c r="B177" s="368"/>
      <c r="C177" s="354" t="s">
        <v>1094</v>
      </c>
      <c r="D177" s="354"/>
      <c r="E177" s="354"/>
      <c r="F177" s="276" t="s">
        <v>824</v>
      </c>
      <c r="G177" s="271">
        <f t="shared" ca="1" si="5"/>
        <v>0</v>
      </c>
    </row>
    <row r="178" spans="1:7" ht="54.75" customHeight="1">
      <c r="A178" s="368"/>
      <c r="B178" s="368"/>
      <c r="C178" s="354" t="s">
        <v>1095</v>
      </c>
      <c r="D178" s="354"/>
      <c r="E178" s="354"/>
      <c r="F178" s="276" t="s">
        <v>824</v>
      </c>
      <c r="G178" s="271">
        <f t="shared" ca="1" si="5"/>
        <v>0</v>
      </c>
    </row>
    <row r="179" spans="1:7" ht="54.75" customHeight="1">
      <c r="A179" s="368"/>
      <c r="B179" s="368"/>
      <c r="C179" s="354" t="s">
        <v>1096</v>
      </c>
      <c r="D179" s="354"/>
      <c r="E179" s="354"/>
      <c r="F179" s="276" t="s">
        <v>824</v>
      </c>
      <c r="G179" s="271">
        <f t="shared" ca="1" si="5"/>
        <v>0</v>
      </c>
    </row>
    <row r="180" spans="1:7" ht="54.75" customHeight="1">
      <c r="A180" s="368"/>
      <c r="B180" s="368"/>
      <c r="C180" s="354" t="s">
        <v>1097</v>
      </c>
      <c r="D180" s="354"/>
      <c r="E180" s="354"/>
      <c r="F180" s="276" t="s">
        <v>824</v>
      </c>
      <c r="G180" s="271">
        <f t="shared" ca="1" si="5"/>
        <v>0</v>
      </c>
    </row>
    <row r="181" spans="1:7" ht="32.25" customHeight="1">
      <c r="A181" s="416" t="s">
        <v>1057</v>
      </c>
      <c r="B181" s="417" t="s">
        <v>1488</v>
      </c>
      <c r="C181" s="417"/>
      <c r="D181" s="417"/>
      <c r="E181" s="417"/>
      <c r="F181" s="270" t="s">
        <v>786</v>
      </c>
      <c r="G181" s="271" t="str">
        <f t="shared" ref="G181:G212" ca="1" si="6">INDIRECT(CONCATENATE("'Форма ОУ ФГОС НОО'!",ADDRESS(COLUMN()+25,ROW()-180)))</f>
        <v>1 класс</v>
      </c>
    </row>
    <row r="182" spans="1:7" ht="32.25" customHeight="1">
      <c r="A182" s="416"/>
      <c r="B182" s="366" t="s">
        <v>1060</v>
      </c>
      <c r="C182" s="355" t="s">
        <v>1065</v>
      </c>
      <c r="D182" s="355"/>
      <c r="E182" s="355"/>
      <c r="F182" s="272" t="s">
        <v>890</v>
      </c>
      <c r="G182" s="271">
        <f t="shared" ca="1" si="6"/>
        <v>29</v>
      </c>
    </row>
    <row r="183" spans="1:7" ht="32.25" customHeight="1">
      <c r="A183" s="416"/>
      <c r="B183" s="366"/>
      <c r="C183" s="355" t="s">
        <v>1066</v>
      </c>
      <c r="D183" s="355"/>
      <c r="E183" s="355"/>
      <c r="F183" s="272" t="s">
        <v>890</v>
      </c>
      <c r="G183" s="271">
        <f t="shared" ca="1" si="6"/>
        <v>0</v>
      </c>
    </row>
    <row r="184" spans="1:7" ht="32.25" customHeight="1">
      <c r="A184" s="416"/>
      <c r="B184" s="366"/>
      <c r="C184" s="355" t="s">
        <v>1067</v>
      </c>
      <c r="D184" s="355"/>
      <c r="E184" s="355"/>
      <c r="F184" s="272" t="s">
        <v>890</v>
      </c>
      <c r="G184" s="271">
        <f t="shared" ca="1" si="6"/>
        <v>0</v>
      </c>
    </row>
    <row r="185" spans="1:7" ht="32.25" customHeight="1">
      <c r="A185" s="416"/>
      <c r="B185" s="366"/>
      <c r="C185" s="355" t="s">
        <v>1068</v>
      </c>
      <c r="D185" s="355"/>
      <c r="E185" s="355"/>
      <c r="F185" s="272" t="s">
        <v>890</v>
      </c>
      <c r="G185" s="271">
        <f t="shared" ca="1" si="6"/>
        <v>7</v>
      </c>
    </row>
    <row r="186" spans="1:7" ht="32.25" customHeight="1">
      <c r="A186" s="416"/>
      <c r="B186" s="366"/>
      <c r="C186" s="369" t="s">
        <v>1069</v>
      </c>
      <c r="D186" s="355" t="s">
        <v>1098</v>
      </c>
      <c r="E186" s="355"/>
      <c r="F186" s="272" t="s">
        <v>890</v>
      </c>
      <c r="G186" s="271">
        <f t="shared" ca="1" si="6"/>
        <v>4</v>
      </c>
    </row>
    <row r="187" spans="1:7" ht="32.25" customHeight="1">
      <c r="A187" s="416"/>
      <c r="B187" s="366"/>
      <c r="C187" s="369"/>
      <c r="D187" s="355" t="s">
        <v>1099</v>
      </c>
      <c r="E187" s="355"/>
      <c r="F187" s="272" t="s">
        <v>890</v>
      </c>
      <c r="G187" s="271">
        <f t="shared" ca="1" si="6"/>
        <v>4</v>
      </c>
    </row>
    <row r="188" spans="1:7" ht="32.25" customHeight="1">
      <c r="A188" s="416"/>
      <c r="B188" s="366"/>
      <c r="C188" s="369"/>
      <c r="D188" s="356" t="s">
        <v>1100</v>
      </c>
      <c r="E188" s="356"/>
      <c r="F188" s="272" t="s">
        <v>890</v>
      </c>
      <c r="G188" s="271">
        <f t="shared" ca="1" si="6"/>
        <v>0</v>
      </c>
    </row>
    <row r="189" spans="1:7" ht="30" customHeight="1">
      <c r="A189" s="416"/>
      <c r="B189" s="367" t="s">
        <v>1061</v>
      </c>
      <c r="C189" s="358" t="s">
        <v>1070</v>
      </c>
      <c r="D189" s="358"/>
      <c r="E189" s="358"/>
      <c r="F189" s="273" t="s">
        <v>786</v>
      </c>
      <c r="G189" s="271" t="str">
        <f t="shared" ca="1" si="6"/>
        <v>– «Школа России»;</v>
      </c>
    </row>
    <row r="190" spans="1:7" ht="64.5" customHeight="1">
      <c r="A190" s="416"/>
      <c r="B190" s="367"/>
      <c r="C190" s="357" t="s">
        <v>1071</v>
      </c>
      <c r="D190" s="357" t="s">
        <v>1101</v>
      </c>
      <c r="E190" s="81" t="s">
        <v>1114</v>
      </c>
      <c r="F190" s="273" t="s">
        <v>824</v>
      </c>
      <c r="G190" s="271">
        <f t="shared" ca="1" si="6"/>
        <v>0</v>
      </c>
    </row>
    <row r="191" spans="1:7" ht="51">
      <c r="A191" s="416"/>
      <c r="B191" s="367"/>
      <c r="C191" s="357"/>
      <c r="D191" s="357"/>
      <c r="E191" s="81" t="s">
        <v>1115</v>
      </c>
      <c r="F191" s="273" t="s">
        <v>824</v>
      </c>
      <c r="G191" s="271">
        <f t="shared" ca="1" si="6"/>
        <v>0</v>
      </c>
    </row>
    <row r="192" spans="1:7" ht="63.75">
      <c r="A192" s="416"/>
      <c r="B192" s="367"/>
      <c r="C192" s="357"/>
      <c r="D192" s="357"/>
      <c r="E192" s="81" t="s">
        <v>1116</v>
      </c>
      <c r="F192" s="273" t="s">
        <v>824</v>
      </c>
      <c r="G192" s="271">
        <f t="shared" ca="1" si="6"/>
        <v>0</v>
      </c>
    </row>
    <row r="193" spans="1:7" ht="42" customHeight="1">
      <c r="A193" s="416"/>
      <c r="B193" s="367"/>
      <c r="C193" s="357"/>
      <c r="D193" s="358" t="s">
        <v>1102</v>
      </c>
      <c r="E193" s="358"/>
      <c r="F193" s="273" t="s">
        <v>824</v>
      </c>
      <c r="G193" s="271">
        <f t="shared" ca="1" si="6"/>
        <v>0</v>
      </c>
    </row>
    <row r="194" spans="1:7" ht="30" customHeight="1">
      <c r="A194" s="416"/>
      <c r="B194" s="367"/>
      <c r="C194" s="357" t="s">
        <v>1072</v>
      </c>
      <c r="D194" s="358" t="s">
        <v>1103</v>
      </c>
      <c r="E194" s="358"/>
      <c r="F194" s="273" t="s">
        <v>824</v>
      </c>
      <c r="G194" s="271">
        <f t="shared" ca="1" si="6"/>
        <v>29</v>
      </c>
    </row>
    <row r="195" spans="1:7" ht="30" customHeight="1">
      <c r="A195" s="416"/>
      <c r="B195" s="367"/>
      <c r="C195" s="357"/>
      <c r="D195" s="358" t="s">
        <v>1104</v>
      </c>
      <c r="E195" s="358"/>
      <c r="F195" s="273" t="s">
        <v>824</v>
      </c>
      <c r="G195" s="271" t="str">
        <f t="shared" ca="1" si="6"/>
        <v/>
      </c>
    </row>
    <row r="196" spans="1:7" ht="30" customHeight="1">
      <c r="A196" s="416"/>
      <c r="B196" s="367"/>
      <c r="C196" s="358" t="s">
        <v>1073</v>
      </c>
      <c r="D196" s="358"/>
      <c r="E196" s="358"/>
      <c r="F196" s="273" t="s">
        <v>786</v>
      </c>
      <c r="G196" s="271" t="str">
        <f t="shared" ca="1" si="6"/>
        <v>в первую смену</v>
      </c>
    </row>
    <row r="197" spans="1:7" ht="30" customHeight="1">
      <c r="A197" s="416"/>
      <c r="B197" s="367"/>
      <c r="C197" s="83"/>
      <c r="D197" s="87"/>
      <c r="E197" s="83" t="s">
        <v>1117</v>
      </c>
      <c r="F197" s="273" t="s">
        <v>786</v>
      </c>
      <c r="G197" s="271">
        <f t="shared" ca="1" si="6"/>
        <v>0</v>
      </c>
    </row>
    <row r="198" spans="1:7" ht="15.75" customHeight="1">
      <c r="A198" s="416"/>
      <c r="B198" s="367"/>
      <c r="C198" s="357" t="s">
        <v>1074</v>
      </c>
      <c r="D198" s="357"/>
      <c r="E198" s="357" t="s">
        <v>1118</v>
      </c>
      <c r="F198" s="274" t="s">
        <v>786</v>
      </c>
      <c r="G198" s="271">
        <f t="shared" ca="1" si="6"/>
        <v>0</v>
      </c>
    </row>
    <row r="199" spans="1:7">
      <c r="A199" s="416"/>
      <c r="B199" s="367"/>
      <c r="C199" s="357"/>
      <c r="D199" s="357"/>
      <c r="E199" s="357"/>
      <c r="F199" s="274" t="s">
        <v>824</v>
      </c>
      <c r="G199" s="271">
        <f t="shared" ca="1" si="6"/>
        <v>0</v>
      </c>
    </row>
    <row r="200" spans="1:7" ht="15.75" customHeight="1">
      <c r="A200" s="416"/>
      <c r="B200" s="367"/>
      <c r="C200" s="357"/>
      <c r="D200" s="357"/>
      <c r="E200" s="357" t="s">
        <v>1118</v>
      </c>
      <c r="F200" s="274" t="s">
        <v>786</v>
      </c>
      <c r="G200" s="271">
        <f t="shared" ca="1" si="6"/>
        <v>0</v>
      </c>
    </row>
    <row r="201" spans="1:7">
      <c r="A201" s="416"/>
      <c r="B201" s="367"/>
      <c r="C201" s="357"/>
      <c r="D201" s="357"/>
      <c r="E201" s="357"/>
      <c r="F201" s="274" t="s">
        <v>824</v>
      </c>
      <c r="G201" s="271">
        <f t="shared" ca="1" si="6"/>
        <v>0</v>
      </c>
    </row>
    <row r="202" spans="1:7" ht="26.25" customHeight="1">
      <c r="A202" s="416"/>
      <c r="B202" s="367"/>
      <c r="C202" s="357" t="s">
        <v>1075</v>
      </c>
      <c r="D202" s="357"/>
      <c r="E202" s="82" t="s">
        <v>1119</v>
      </c>
      <c r="F202" s="274" t="s">
        <v>1125</v>
      </c>
      <c r="G202" s="271">
        <f t="shared" ca="1" si="6"/>
        <v>0</v>
      </c>
    </row>
    <row r="203" spans="1:7" ht="25.5">
      <c r="A203" s="416"/>
      <c r="B203" s="367"/>
      <c r="C203" s="357"/>
      <c r="D203" s="357"/>
      <c r="E203" s="82" t="s">
        <v>1120</v>
      </c>
      <c r="F203" s="274" t="s">
        <v>824</v>
      </c>
      <c r="G203" s="271">
        <f t="shared" ca="1" si="6"/>
        <v>0</v>
      </c>
    </row>
    <row r="204" spans="1:7" ht="26.25" customHeight="1">
      <c r="A204" s="416"/>
      <c r="B204" s="365" t="s">
        <v>1062</v>
      </c>
      <c r="C204" s="359" t="s">
        <v>1076</v>
      </c>
      <c r="D204" s="359" t="s">
        <v>1105</v>
      </c>
      <c r="E204" s="88" t="s">
        <v>1121</v>
      </c>
      <c r="F204" s="273" t="s">
        <v>824</v>
      </c>
      <c r="G204" s="271">
        <f t="shared" ca="1" si="6"/>
        <v>0</v>
      </c>
    </row>
    <row r="205" spans="1:7" ht="26.25" customHeight="1">
      <c r="A205" s="416"/>
      <c r="B205" s="365"/>
      <c r="C205" s="359"/>
      <c r="D205" s="359"/>
      <c r="E205" s="77" t="s">
        <v>1122</v>
      </c>
      <c r="F205" s="273" t="s">
        <v>824</v>
      </c>
      <c r="G205" s="271">
        <f t="shared" ca="1" si="6"/>
        <v>0</v>
      </c>
    </row>
    <row r="206" spans="1:7" ht="26.25" customHeight="1">
      <c r="A206" s="416"/>
      <c r="B206" s="365"/>
      <c r="C206" s="359"/>
      <c r="D206" s="360" t="s">
        <v>1106</v>
      </c>
      <c r="E206" s="77" t="s">
        <v>1121</v>
      </c>
      <c r="F206" s="273" t="s">
        <v>824</v>
      </c>
      <c r="G206" s="271">
        <f t="shared" ca="1" si="6"/>
        <v>0</v>
      </c>
    </row>
    <row r="207" spans="1:7" ht="26.25" customHeight="1">
      <c r="A207" s="416"/>
      <c r="B207" s="365"/>
      <c r="C207" s="359"/>
      <c r="D207" s="360"/>
      <c r="E207" s="77" t="s">
        <v>1122</v>
      </c>
      <c r="F207" s="273" t="s">
        <v>824</v>
      </c>
      <c r="G207" s="271">
        <f t="shared" ca="1" si="6"/>
        <v>0</v>
      </c>
    </row>
    <row r="208" spans="1:7" ht="26.25" customHeight="1">
      <c r="A208" s="416"/>
      <c r="B208" s="365"/>
      <c r="C208" s="359"/>
      <c r="D208" s="360" t="s">
        <v>1107</v>
      </c>
      <c r="E208" s="77" t="s">
        <v>1121</v>
      </c>
      <c r="F208" s="273" t="s">
        <v>824</v>
      </c>
      <c r="G208" s="271">
        <f t="shared" ca="1" si="6"/>
        <v>0</v>
      </c>
    </row>
    <row r="209" spans="1:7" ht="26.25" customHeight="1">
      <c r="A209" s="416"/>
      <c r="B209" s="365"/>
      <c r="C209" s="359"/>
      <c r="D209" s="360"/>
      <c r="E209" s="77" t="s">
        <v>1122</v>
      </c>
      <c r="F209" s="273" t="s">
        <v>824</v>
      </c>
      <c r="G209" s="271">
        <f t="shared" ca="1" si="6"/>
        <v>0</v>
      </c>
    </row>
    <row r="210" spans="1:7" ht="26.25" customHeight="1">
      <c r="A210" s="416"/>
      <c r="B210" s="365"/>
      <c r="C210" s="359"/>
      <c r="D210" s="360" t="s">
        <v>1108</v>
      </c>
      <c r="E210" s="77" t="s">
        <v>1121</v>
      </c>
      <c r="F210" s="273" t="s">
        <v>824</v>
      </c>
      <c r="G210" s="271">
        <f t="shared" ca="1" si="6"/>
        <v>0</v>
      </c>
    </row>
    <row r="211" spans="1:7" ht="26.25" customHeight="1">
      <c r="A211" s="416"/>
      <c r="B211" s="365"/>
      <c r="C211" s="359"/>
      <c r="D211" s="360"/>
      <c r="E211" s="77" t="s">
        <v>1122</v>
      </c>
      <c r="F211" s="273" t="s">
        <v>824</v>
      </c>
      <c r="G211" s="271">
        <f t="shared" ca="1" si="6"/>
        <v>0</v>
      </c>
    </row>
    <row r="212" spans="1:7" ht="26.25" customHeight="1">
      <c r="A212" s="416"/>
      <c r="B212" s="365"/>
      <c r="C212" s="359"/>
      <c r="D212" s="360" t="s">
        <v>1109</v>
      </c>
      <c r="E212" s="77" t="s">
        <v>1121</v>
      </c>
      <c r="F212" s="273" t="s">
        <v>824</v>
      </c>
      <c r="G212" s="271">
        <f t="shared" ca="1" si="6"/>
        <v>0</v>
      </c>
    </row>
    <row r="213" spans="1:7" ht="26.25" customHeight="1">
      <c r="A213" s="416"/>
      <c r="B213" s="365"/>
      <c r="C213" s="359"/>
      <c r="D213" s="360"/>
      <c r="E213" s="77" t="s">
        <v>1122</v>
      </c>
      <c r="F213" s="273" t="s">
        <v>824</v>
      </c>
      <c r="G213" s="271">
        <f t="shared" ref="G213:G240" ca="1" si="7">INDIRECT(CONCATENATE("'Форма ОУ ФГОС НОО'!",ADDRESS(COLUMN()+25,ROW()-180)))</f>
        <v>0</v>
      </c>
    </row>
    <row r="214" spans="1:7" ht="26.25" customHeight="1">
      <c r="A214" s="416"/>
      <c r="B214" s="365"/>
      <c r="C214" s="359"/>
      <c r="D214" s="360" t="s">
        <v>1110</v>
      </c>
      <c r="E214" s="77" t="s">
        <v>1121</v>
      </c>
      <c r="F214" s="273" t="s">
        <v>824</v>
      </c>
      <c r="G214" s="271">
        <f t="shared" ca="1" si="7"/>
        <v>0</v>
      </c>
    </row>
    <row r="215" spans="1:7" ht="26.25" customHeight="1">
      <c r="A215" s="416"/>
      <c r="B215" s="365"/>
      <c r="C215" s="359"/>
      <c r="D215" s="360"/>
      <c r="E215" s="77" t="s">
        <v>1122</v>
      </c>
      <c r="F215" s="273" t="s">
        <v>824</v>
      </c>
      <c r="G215" s="271">
        <f t="shared" ca="1" si="7"/>
        <v>0</v>
      </c>
    </row>
    <row r="216" spans="1:7" ht="24" customHeight="1">
      <c r="A216" s="416"/>
      <c r="B216" s="368" t="s">
        <v>1063</v>
      </c>
      <c r="C216" s="355" t="s">
        <v>1077</v>
      </c>
      <c r="D216" s="355"/>
      <c r="E216" s="355"/>
      <c r="F216" s="273" t="s">
        <v>786</v>
      </c>
      <c r="G216" s="271" t="str">
        <f t="shared" ca="1" si="7"/>
        <v>от 2 до 2,25 ставки (от 36 до 41 час./нед.)</v>
      </c>
    </row>
    <row r="217" spans="1:7" ht="24" customHeight="1">
      <c r="A217" s="416"/>
      <c r="B217" s="368"/>
      <c r="C217" s="355" t="s">
        <v>1078</v>
      </c>
      <c r="D217" s="355"/>
      <c r="E217" s="355"/>
      <c r="F217" s="273" t="s">
        <v>786</v>
      </c>
      <c r="G217" s="271" t="str">
        <f t="shared" ca="1" si="7"/>
        <v>высшее педагогическое образование по направлению подготовки, соответствующему преподаваемому предмету</v>
      </c>
    </row>
    <row r="218" spans="1:7" ht="24" customHeight="1">
      <c r="A218" s="416"/>
      <c r="B218" s="368"/>
      <c r="C218" s="355" t="s">
        <v>1079</v>
      </c>
      <c r="D218" s="355"/>
      <c r="E218" s="355"/>
      <c r="F218" s="275" t="s">
        <v>1126</v>
      </c>
      <c r="G218" s="271">
        <f t="shared" ca="1" si="7"/>
        <v>0</v>
      </c>
    </row>
    <row r="219" spans="1:7" ht="24" customHeight="1">
      <c r="A219" s="416"/>
      <c r="B219" s="368"/>
      <c r="C219" s="360" t="s">
        <v>1080</v>
      </c>
      <c r="D219" s="355" t="s">
        <v>1111</v>
      </c>
      <c r="E219" s="355"/>
      <c r="F219" s="273" t="s">
        <v>786</v>
      </c>
      <c r="G219" s="271">
        <f t="shared" ca="1" si="7"/>
        <v>0</v>
      </c>
    </row>
    <row r="220" spans="1:7" ht="24" customHeight="1">
      <c r="A220" s="416"/>
      <c r="B220" s="368"/>
      <c r="C220" s="360"/>
      <c r="D220" s="355" t="s">
        <v>1112</v>
      </c>
      <c r="E220" s="355"/>
      <c r="F220" s="273" t="s">
        <v>786</v>
      </c>
      <c r="G220" s="271">
        <f t="shared" ca="1" si="7"/>
        <v>0</v>
      </c>
    </row>
    <row r="221" spans="1:7" ht="24" customHeight="1">
      <c r="A221" s="416"/>
      <c r="B221" s="368"/>
      <c r="C221" s="360"/>
      <c r="D221" s="355" t="s">
        <v>1113</v>
      </c>
      <c r="E221" s="355"/>
      <c r="F221" s="273" t="s">
        <v>786</v>
      </c>
      <c r="G221" s="271">
        <f t="shared" ca="1" si="7"/>
        <v>0</v>
      </c>
    </row>
    <row r="222" spans="1:7" ht="24" customHeight="1">
      <c r="A222" s="416"/>
      <c r="B222" s="368"/>
      <c r="C222" s="355" t="s">
        <v>1081</v>
      </c>
      <c r="D222" s="355"/>
      <c r="E222" s="355"/>
      <c r="F222" s="273" t="s">
        <v>786</v>
      </c>
      <c r="G222" s="271" t="str">
        <f t="shared" ca="1" si="7"/>
        <v xml:space="preserve">от 25 до 30 лет </v>
      </c>
    </row>
    <row r="223" spans="1:7" ht="24" customHeight="1">
      <c r="A223" s="416"/>
      <c r="B223" s="368"/>
      <c r="C223" s="355" t="s">
        <v>1082</v>
      </c>
      <c r="D223" s="355"/>
      <c r="E223" s="355"/>
      <c r="F223" s="273" t="s">
        <v>786</v>
      </c>
      <c r="G223" s="271" t="str">
        <f t="shared" ca="1" si="7"/>
        <v xml:space="preserve">высшая квалификационная категория </v>
      </c>
    </row>
    <row r="224" spans="1:7" ht="26.25" customHeight="1">
      <c r="A224" s="416"/>
      <c r="B224" s="368"/>
      <c r="C224" s="355" t="s">
        <v>1083</v>
      </c>
      <c r="D224" s="355"/>
      <c r="E224" s="77" t="s">
        <v>1123</v>
      </c>
      <c r="F224" s="275" t="s">
        <v>1126</v>
      </c>
      <c r="G224" s="271">
        <f t="shared" ca="1" si="7"/>
        <v>0</v>
      </c>
    </row>
    <row r="225" spans="1:7" ht="51">
      <c r="A225" s="416"/>
      <c r="B225" s="368"/>
      <c r="C225" s="355"/>
      <c r="D225" s="355"/>
      <c r="E225" s="77" t="s">
        <v>1124</v>
      </c>
      <c r="F225" s="273" t="s">
        <v>786</v>
      </c>
      <c r="G225" s="271">
        <f t="shared" ca="1" si="7"/>
        <v>2020</v>
      </c>
    </row>
    <row r="226" spans="1:7" ht="51">
      <c r="A226" s="416"/>
      <c r="B226" s="368"/>
      <c r="C226" s="355"/>
      <c r="D226" s="355"/>
      <c r="E226" s="77" t="s">
        <v>1113</v>
      </c>
      <c r="F226" s="273" t="s">
        <v>1127</v>
      </c>
      <c r="G226" s="271" t="str">
        <f t="shared" ca="1" si="7"/>
        <v xml:space="preserve">СКИРО ПК и ПРО </v>
      </c>
    </row>
    <row r="227" spans="1:7" ht="59.25" customHeight="1">
      <c r="A227" s="416"/>
      <c r="B227" s="366" t="s">
        <v>1064</v>
      </c>
      <c r="C227" s="361" t="s">
        <v>1084</v>
      </c>
      <c r="D227" s="361"/>
      <c r="E227" s="361"/>
      <c r="F227" s="273" t="s">
        <v>786</v>
      </c>
      <c r="G227" s="271" t="str">
        <f t="shared" ca="1" si="7"/>
        <v>да</v>
      </c>
    </row>
    <row r="228" spans="1:7" ht="52.5" customHeight="1">
      <c r="A228" s="416"/>
      <c r="B228" s="366"/>
      <c r="C228" s="361" t="s">
        <v>1085</v>
      </c>
      <c r="D228" s="361"/>
      <c r="E228" s="361"/>
      <c r="F228" s="273" t="s">
        <v>786</v>
      </c>
      <c r="G228" s="271" t="str">
        <f t="shared" ca="1" si="7"/>
        <v>да</v>
      </c>
    </row>
    <row r="229" spans="1:7" ht="52.5" customHeight="1">
      <c r="A229" s="416"/>
      <c r="B229" s="366"/>
      <c r="C229" s="361" t="s">
        <v>1086</v>
      </c>
      <c r="D229" s="361"/>
      <c r="E229" s="361"/>
      <c r="F229" s="273" t="s">
        <v>786</v>
      </c>
      <c r="G229" s="271" t="str">
        <f t="shared" ca="1" si="7"/>
        <v>да</v>
      </c>
    </row>
    <row r="230" spans="1:7" ht="52.5" customHeight="1">
      <c r="A230" s="416"/>
      <c r="B230" s="366"/>
      <c r="C230" s="361" t="s">
        <v>1087</v>
      </c>
      <c r="D230" s="361"/>
      <c r="E230" s="361"/>
      <c r="F230" s="273" t="s">
        <v>786</v>
      </c>
      <c r="G230" s="271" t="str">
        <f t="shared" ca="1" si="7"/>
        <v>да</v>
      </c>
    </row>
    <row r="231" spans="1:7" ht="52.5" customHeight="1">
      <c r="A231" s="416"/>
      <c r="B231" s="366"/>
      <c r="C231" s="361" t="s">
        <v>1088</v>
      </c>
      <c r="D231" s="361"/>
      <c r="E231" s="361"/>
      <c r="F231" s="273" t="s">
        <v>786</v>
      </c>
      <c r="G231" s="271" t="str">
        <f t="shared" ca="1" si="7"/>
        <v>да</v>
      </c>
    </row>
    <row r="232" spans="1:7" ht="52.5" customHeight="1">
      <c r="A232" s="416"/>
      <c r="B232" s="366"/>
      <c r="C232" s="363" t="s">
        <v>1089</v>
      </c>
      <c r="D232" s="363"/>
      <c r="E232" s="363"/>
      <c r="F232" s="273" t="s">
        <v>786</v>
      </c>
      <c r="G232" s="271" t="str">
        <f t="shared" ca="1" si="7"/>
        <v>да</v>
      </c>
    </row>
    <row r="233" spans="1:7" ht="52.5" customHeight="1">
      <c r="A233" s="416"/>
      <c r="B233" s="366"/>
      <c r="C233" s="361" t="s">
        <v>1090</v>
      </c>
      <c r="D233" s="361"/>
      <c r="E233" s="361"/>
      <c r="F233" s="273" t="s">
        <v>786</v>
      </c>
      <c r="G233" s="271" t="str">
        <f t="shared" ca="1" si="7"/>
        <v>да</v>
      </c>
    </row>
    <row r="234" spans="1:7" ht="52.5" customHeight="1">
      <c r="A234" s="416"/>
      <c r="B234" s="366"/>
      <c r="C234" s="361" t="s">
        <v>1091</v>
      </c>
      <c r="D234" s="361"/>
      <c r="E234" s="361"/>
      <c r="F234" s="273" t="s">
        <v>786</v>
      </c>
      <c r="G234" s="271" t="str">
        <f t="shared" ca="1" si="7"/>
        <v>да</v>
      </c>
    </row>
    <row r="235" spans="1:7" ht="52.5" customHeight="1">
      <c r="A235" s="416"/>
      <c r="B235" s="366"/>
      <c r="C235" s="363" t="s">
        <v>1092</v>
      </c>
      <c r="D235" s="363"/>
      <c r="E235" s="363"/>
      <c r="F235" s="273" t="s">
        <v>786</v>
      </c>
      <c r="G235" s="271" t="str">
        <f t="shared" ca="1" si="7"/>
        <v>да</v>
      </c>
    </row>
    <row r="236" spans="1:7" ht="52.5" customHeight="1">
      <c r="A236" s="416"/>
      <c r="B236" s="366"/>
      <c r="C236" s="415" t="s">
        <v>1093</v>
      </c>
      <c r="D236" s="415"/>
      <c r="E236" s="415"/>
      <c r="F236" s="273" t="s">
        <v>786</v>
      </c>
      <c r="G236" s="271" t="str">
        <f t="shared" ca="1" si="7"/>
        <v>да</v>
      </c>
    </row>
    <row r="237" spans="1:7" ht="33.75" customHeight="1">
      <c r="A237" s="368" t="s">
        <v>1489</v>
      </c>
      <c r="B237" s="368"/>
      <c r="C237" s="354" t="s">
        <v>1094</v>
      </c>
      <c r="D237" s="354"/>
      <c r="E237" s="354"/>
      <c r="F237" s="276" t="s">
        <v>824</v>
      </c>
      <c r="G237" s="271">
        <f t="shared" ca="1" si="7"/>
        <v>0</v>
      </c>
    </row>
    <row r="238" spans="1:7" ht="33.75" customHeight="1">
      <c r="A238" s="368"/>
      <c r="B238" s="368"/>
      <c r="C238" s="354" t="s">
        <v>1095</v>
      </c>
      <c r="D238" s="354"/>
      <c r="E238" s="354"/>
      <c r="F238" s="276" t="s">
        <v>824</v>
      </c>
      <c r="G238" s="271">
        <f t="shared" ca="1" si="7"/>
        <v>0</v>
      </c>
    </row>
    <row r="239" spans="1:7" ht="33.75" customHeight="1">
      <c r="A239" s="368"/>
      <c r="B239" s="368"/>
      <c r="C239" s="354" t="s">
        <v>1096</v>
      </c>
      <c r="D239" s="354"/>
      <c r="E239" s="354"/>
      <c r="F239" s="276" t="s">
        <v>824</v>
      </c>
      <c r="G239" s="271">
        <f t="shared" ca="1" si="7"/>
        <v>0</v>
      </c>
    </row>
    <row r="240" spans="1:7" ht="33.75" customHeight="1">
      <c r="A240" s="368"/>
      <c r="B240" s="368"/>
      <c r="C240" s="354" t="s">
        <v>1097</v>
      </c>
      <c r="D240" s="354"/>
      <c r="E240" s="354"/>
      <c r="F240" s="276" t="s">
        <v>824</v>
      </c>
      <c r="G240" s="271">
        <f t="shared" ca="1" si="7"/>
        <v>0</v>
      </c>
    </row>
    <row r="241" spans="1:7" ht="22.5" customHeight="1">
      <c r="A241" s="411" t="s">
        <v>1149</v>
      </c>
      <c r="B241" s="412" t="s">
        <v>1488</v>
      </c>
      <c r="C241" s="412"/>
      <c r="D241" s="412"/>
      <c r="E241" s="412"/>
      <c r="F241" s="277" t="s">
        <v>786</v>
      </c>
      <c r="G241" s="278" t="str">
        <f t="shared" ref="G241:G284" ca="1" si="8">INDIRECT(CONCATENATE("'Форма ОУ ФГОС ООО, кадры 5-11'!",ADDRESS(COLUMN()+59,ROW()-240)))</f>
        <v>5 класс</v>
      </c>
    </row>
    <row r="242" spans="1:7" ht="22.5" customHeight="1">
      <c r="A242" s="411"/>
      <c r="B242" s="407" t="s">
        <v>1060</v>
      </c>
      <c r="C242" s="413" t="s">
        <v>1065</v>
      </c>
      <c r="D242" s="413"/>
      <c r="E242" s="413"/>
      <c r="F242" s="279" t="s">
        <v>890</v>
      </c>
      <c r="G242" s="278">
        <f t="shared" ca="1" si="8"/>
        <v>28</v>
      </c>
    </row>
    <row r="243" spans="1:7" ht="22.5" customHeight="1">
      <c r="A243" s="411"/>
      <c r="B243" s="407"/>
      <c r="C243" s="410" t="s">
        <v>1066</v>
      </c>
      <c r="D243" s="410"/>
      <c r="E243" s="410"/>
      <c r="F243" s="281" t="s">
        <v>890</v>
      </c>
      <c r="G243" s="278">
        <f t="shared" ca="1" si="8"/>
        <v>0</v>
      </c>
    </row>
    <row r="244" spans="1:7" ht="22.5" customHeight="1">
      <c r="A244" s="411"/>
      <c r="B244" s="407"/>
      <c r="C244" s="410" t="s">
        <v>1067</v>
      </c>
      <c r="D244" s="410"/>
      <c r="E244" s="410"/>
      <c r="F244" s="281" t="s">
        <v>890</v>
      </c>
      <c r="G244" s="278">
        <f t="shared" ca="1" si="8"/>
        <v>1</v>
      </c>
    </row>
    <row r="245" spans="1:7" ht="22.5" customHeight="1">
      <c r="A245" s="411"/>
      <c r="B245" s="407"/>
      <c r="C245" s="410" t="s">
        <v>1068</v>
      </c>
      <c r="D245" s="410"/>
      <c r="E245" s="410"/>
      <c r="F245" s="281" t="s">
        <v>890</v>
      </c>
      <c r="G245" s="278">
        <f t="shared" ca="1" si="8"/>
        <v>7</v>
      </c>
    </row>
    <row r="246" spans="1:7" ht="22.5" customHeight="1">
      <c r="A246" s="411"/>
      <c r="B246" s="407"/>
      <c r="C246" s="410" t="s">
        <v>1069</v>
      </c>
      <c r="D246" s="410" t="s">
        <v>1098</v>
      </c>
      <c r="E246" s="410"/>
      <c r="F246" s="281" t="s">
        <v>890</v>
      </c>
      <c r="G246" s="278">
        <f t="shared" ca="1" si="8"/>
        <v>5</v>
      </c>
    </row>
    <row r="247" spans="1:7" ht="22.5" customHeight="1">
      <c r="A247" s="411"/>
      <c r="B247" s="407"/>
      <c r="C247" s="410"/>
      <c r="D247" s="410" t="s">
        <v>1099</v>
      </c>
      <c r="E247" s="410"/>
      <c r="F247" s="281" t="s">
        <v>890</v>
      </c>
      <c r="G247" s="278">
        <f t="shared" ca="1" si="8"/>
        <v>11</v>
      </c>
    </row>
    <row r="248" spans="1:7" ht="22.5" customHeight="1">
      <c r="A248" s="411"/>
      <c r="B248" s="407"/>
      <c r="C248" s="410"/>
      <c r="D248" s="410" t="s">
        <v>1100</v>
      </c>
      <c r="E248" s="410"/>
      <c r="F248" s="281" t="s">
        <v>890</v>
      </c>
      <c r="G248" s="278">
        <f t="shared" ca="1" si="8"/>
        <v>0</v>
      </c>
    </row>
    <row r="249" spans="1:7" ht="22.5" customHeight="1">
      <c r="A249" s="411"/>
      <c r="B249" s="407" t="s">
        <v>1152</v>
      </c>
      <c r="C249" s="410" t="s">
        <v>1071</v>
      </c>
      <c r="D249" s="410" t="s">
        <v>1161</v>
      </c>
      <c r="E249" s="280" t="s">
        <v>1114</v>
      </c>
      <c r="F249" s="282" t="s">
        <v>824</v>
      </c>
      <c r="G249" s="278">
        <f t="shared" ca="1" si="8"/>
        <v>0</v>
      </c>
    </row>
    <row r="250" spans="1:7" ht="22.5" customHeight="1">
      <c r="A250" s="411"/>
      <c r="B250" s="407"/>
      <c r="C250" s="410"/>
      <c r="D250" s="410"/>
      <c r="E250" s="280" t="s">
        <v>1115</v>
      </c>
      <c r="F250" s="282" t="s">
        <v>824</v>
      </c>
      <c r="G250" s="278">
        <f t="shared" ca="1" si="8"/>
        <v>0</v>
      </c>
    </row>
    <row r="251" spans="1:7" ht="22.5" customHeight="1">
      <c r="A251" s="411"/>
      <c r="B251" s="407"/>
      <c r="C251" s="410"/>
      <c r="D251" s="410"/>
      <c r="E251" s="280" t="s">
        <v>1167</v>
      </c>
      <c r="F251" s="282" t="s">
        <v>824</v>
      </c>
      <c r="G251" s="278">
        <f t="shared" ca="1" si="8"/>
        <v>0</v>
      </c>
    </row>
    <row r="252" spans="1:7" ht="22.5" customHeight="1">
      <c r="A252" s="411"/>
      <c r="B252" s="407"/>
      <c r="C252" s="410"/>
      <c r="D252" s="410" t="s">
        <v>1162</v>
      </c>
      <c r="E252" s="410"/>
      <c r="F252" s="282" t="s">
        <v>824</v>
      </c>
      <c r="G252" s="278">
        <f t="shared" ca="1" si="8"/>
        <v>0</v>
      </c>
    </row>
    <row r="253" spans="1:7" ht="22.5" customHeight="1">
      <c r="A253" s="411"/>
      <c r="B253" s="407"/>
      <c r="C253" s="414" t="s">
        <v>1072</v>
      </c>
      <c r="D253" s="410" t="s">
        <v>1103</v>
      </c>
      <c r="E253" s="410"/>
      <c r="F253" s="282" t="s">
        <v>824</v>
      </c>
      <c r="G253" s="278">
        <f t="shared" ca="1" si="8"/>
        <v>28</v>
      </c>
    </row>
    <row r="254" spans="1:7" ht="22.5" customHeight="1">
      <c r="A254" s="411"/>
      <c r="B254" s="407"/>
      <c r="C254" s="414"/>
      <c r="D254" s="410" t="s">
        <v>1104</v>
      </c>
      <c r="E254" s="410"/>
      <c r="F254" s="282" t="s">
        <v>824</v>
      </c>
      <c r="G254" s="278" t="str">
        <f t="shared" ca="1" si="8"/>
        <v/>
      </c>
    </row>
    <row r="255" spans="1:7" ht="22.5" customHeight="1">
      <c r="A255" s="411"/>
      <c r="B255" s="407"/>
      <c r="C255" s="410" t="s">
        <v>1154</v>
      </c>
      <c r="D255" s="410"/>
      <c r="E255" s="410"/>
      <c r="F255" s="282" t="s">
        <v>786</v>
      </c>
      <c r="G255" s="278" t="str">
        <f t="shared" ca="1" si="8"/>
        <v>в первую смену</v>
      </c>
    </row>
    <row r="256" spans="1:7" ht="22.5" customHeight="1">
      <c r="A256" s="411"/>
      <c r="B256" s="407"/>
      <c r="C256" s="280"/>
      <c r="D256" s="280"/>
      <c r="E256" s="280" t="s">
        <v>1117</v>
      </c>
      <c r="F256" s="282" t="s">
        <v>786</v>
      </c>
      <c r="G256" s="278">
        <f t="shared" ca="1" si="8"/>
        <v>0</v>
      </c>
    </row>
    <row r="257" spans="1:7" ht="22.5" customHeight="1">
      <c r="A257" s="411"/>
      <c r="B257" s="407"/>
      <c r="C257" s="410" t="s">
        <v>1155</v>
      </c>
      <c r="D257" s="410"/>
      <c r="E257" s="410" t="s">
        <v>1118</v>
      </c>
      <c r="F257" s="282" t="s">
        <v>786</v>
      </c>
      <c r="G257" s="278">
        <f t="shared" ca="1" si="8"/>
        <v>0</v>
      </c>
    </row>
    <row r="258" spans="1:7" ht="22.5" customHeight="1">
      <c r="A258" s="411"/>
      <c r="B258" s="407"/>
      <c r="C258" s="410"/>
      <c r="D258" s="410"/>
      <c r="E258" s="410"/>
      <c r="F258" s="282" t="s">
        <v>824</v>
      </c>
      <c r="G258" s="278">
        <f t="shared" ca="1" si="8"/>
        <v>0</v>
      </c>
    </row>
    <row r="259" spans="1:7" ht="22.5" customHeight="1">
      <c r="A259" s="411"/>
      <c r="B259" s="407"/>
      <c r="C259" s="410"/>
      <c r="D259" s="410"/>
      <c r="E259" s="410" t="s">
        <v>1118</v>
      </c>
      <c r="F259" s="282" t="s">
        <v>786</v>
      </c>
      <c r="G259" s="278">
        <f t="shared" ca="1" si="8"/>
        <v>0</v>
      </c>
    </row>
    <row r="260" spans="1:7" ht="22.5" customHeight="1">
      <c r="A260" s="411"/>
      <c r="B260" s="407"/>
      <c r="C260" s="410"/>
      <c r="D260" s="410"/>
      <c r="E260" s="410"/>
      <c r="F260" s="282" t="s">
        <v>824</v>
      </c>
      <c r="G260" s="278">
        <f t="shared" ca="1" si="8"/>
        <v>0</v>
      </c>
    </row>
    <row r="261" spans="1:7" ht="22.5" customHeight="1">
      <c r="A261" s="411"/>
      <c r="B261" s="410" t="s">
        <v>1153</v>
      </c>
      <c r="C261" s="410"/>
      <c r="D261" s="410"/>
      <c r="E261" s="280" t="s">
        <v>1119</v>
      </c>
      <c r="F261" s="282" t="s">
        <v>1125</v>
      </c>
      <c r="G261" s="278">
        <f t="shared" ca="1" si="8"/>
        <v>1</v>
      </c>
    </row>
    <row r="262" spans="1:7" ht="22.5" customHeight="1">
      <c r="A262" s="411"/>
      <c r="B262" s="410"/>
      <c r="C262" s="410"/>
      <c r="D262" s="410"/>
      <c r="E262" s="280" t="s">
        <v>1120</v>
      </c>
      <c r="F262" s="282" t="s">
        <v>824</v>
      </c>
      <c r="G262" s="278">
        <f t="shared" ca="1" si="8"/>
        <v>28</v>
      </c>
    </row>
    <row r="263" spans="1:7" ht="22.5" customHeight="1">
      <c r="A263" s="411"/>
      <c r="B263" s="407" t="s">
        <v>1062</v>
      </c>
      <c r="C263" s="410" t="s">
        <v>1156</v>
      </c>
      <c r="D263" s="410" t="s">
        <v>1105</v>
      </c>
      <c r="E263" s="280" t="s">
        <v>1121</v>
      </c>
      <c r="F263" s="282" t="s">
        <v>824</v>
      </c>
      <c r="G263" s="278">
        <f t="shared" ca="1" si="8"/>
        <v>9</v>
      </c>
    </row>
    <row r="264" spans="1:7" ht="22.5" customHeight="1">
      <c r="A264" s="411"/>
      <c r="B264" s="407"/>
      <c r="C264" s="410"/>
      <c r="D264" s="410"/>
      <c r="E264" s="280" t="s">
        <v>1122</v>
      </c>
      <c r="F264" s="282" t="s">
        <v>824</v>
      </c>
      <c r="G264" s="278">
        <f t="shared" ca="1" si="8"/>
        <v>0</v>
      </c>
    </row>
    <row r="265" spans="1:7" ht="22.5" customHeight="1">
      <c r="A265" s="411"/>
      <c r="B265" s="407"/>
      <c r="C265" s="410"/>
      <c r="D265" s="410" t="s">
        <v>1106</v>
      </c>
      <c r="E265" s="280" t="s">
        <v>1121</v>
      </c>
      <c r="F265" s="282" t="s">
        <v>824</v>
      </c>
      <c r="G265" s="278">
        <f t="shared" ca="1" si="8"/>
        <v>28</v>
      </c>
    </row>
    <row r="266" spans="1:7" ht="22.5" customHeight="1">
      <c r="A266" s="411"/>
      <c r="B266" s="407"/>
      <c r="C266" s="410"/>
      <c r="D266" s="410"/>
      <c r="E266" s="280" t="s">
        <v>1122</v>
      </c>
      <c r="F266" s="282" t="s">
        <v>824</v>
      </c>
      <c r="G266" s="278">
        <f t="shared" ca="1" si="8"/>
        <v>0</v>
      </c>
    </row>
    <row r="267" spans="1:7" ht="22.5" customHeight="1">
      <c r="A267" s="411"/>
      <c r="B267" s="407"/>
      <c r="C267" s="410"/>
      <c r="D267" s="410" t="s">
        <v>1107</v>
      </c>
      <c r="E267" s="280" t="s">
        <v>1121</v>
      </c>
      <c r="F267" s="282" t="s">
        <v>824</v>
      </c>
      <c r="G267" s="278">
        <f t="shared" ca="1" si="8"/>
        <v>0</v>
      </c>
    </row>
    <row r="268" spans="1:7" ht="22.5" customHeight="1">
      <c r="A268" s="411"/>
      <c r="B268" s="407"/>
      <c r="C268" s="410"/>
      <c r="D268" s="410"/>
      <c r="E268" s="280" t="s">
        <v>1122</v>
      </c>
      <c r="F268" s="282" t="s">
        <v>824</v>
      </c>
      <c r="G268" s="278">
        <f t="shared" ca="1" si="8"/>
        <v>0</v>
      </c>
    </row>
    <row r="269" spans="1:7" ht="22.5" customHeight="1">
      <c r="A269" s="411"/>
      <c r="B269" s="407"/>
      <c r="C269" s="410"/>
      <c r="D269" s="410" t="s">
        <v>1108</v>
      </c>
      <c r="E269" s="280" t="s">
        <v>1121</v>
      </c>
      <c r="F269" s="282" t="s">
        <v>824</v>
      </c>
      <c r="G269" s="278">
        <f t="shared" ca="1" si="8"/>
        <v>0</v>
      </c>
    </row>
    <row r="270" spans="1:7" ht="22.5" customHeight="1">
      <c r="A270" s="411"/>
      <c r="B270" s="407"/>
      <c r="C270" s="410"/>
      <c r="D270" s="410"/>
      <c r="E270" s="280" t="s">
        <v>1122</v>
      </c>
      <c r="F270" s="282" t="s">
        <v>824</v>
      </c>
      <c r="G270" s="278">
        <f t="shared" ca="1" si="8"/>
        <v>0</v>
      </c>
    </row>
    <row r="271" spans="1:7" ht="22.5" customHeight="1">
      <c r="A271" s="411"/>
      <c r="B271" s="407"/>
      <c r="C271" s="410"/>
      <c r="D271" s="410" t="s">
        <v>1109</v>
      </c>
      <c r="E271" s="280" t="s">
        <v>1121</v>
      </c>
      <c r="F271" s="282" t="s">
        <v>824</v>
      </c>
      <c r="G271" s="278">
        <f t="shared" ca="1" si="8"/>
        <v>0</v>
      </c>
    </row>
    <row r="272" spans="1:7" ht="22.5" customHeight="1">
      <c r="A272" s="411"/>
      <c r="B272" s="407"/>
      <c r="C272" s="410"/>
      <c r="D272" s="410"/>
      <c r="E272" s="280" t="s">
        <v>1122</v>
      </c>
      <c r="F272" s="282" t="s">
        <v>824</v>
      </c>
      <c r="G272" s="278">
        <f t="shared" ca="1" si="8"/>
        <v>0</v>
      </c>
    </row>
    <row r="273" spans="1:7" ht="22.5" customHeight="1">
      <c r="A273" s="411"/>
      <c r="B273" s="407"/>
      <c r="C273" s="410"/>
      <c r="D273" s="410" t="s">
        <v>1110</v>
      </c>
      <c r="E273" s="280" t="s">
        <v>1121</v>
      </c>
      <c r="F273" s="282" t="s">
        <v>824</v>
      </c>
      <c r="G273" s="278">
        <f t="shared" ca="1" si="8"/>
        <v>0</v>
      </c>
    </row>
    <row r="274" spans="1:7" ht="22.5" customHeight="1">
      <c r="A274" s="411"/>
      <c r="B274" s="407"/>
      <c r="C274" s="410"/>
      <c r="D274" s="410"/>
      <c r="E274" s="280" t="s">
        <v>1122</v>
      </c>
      <c r="F274" s="282" t="s">
        <v>824</v>
      </c>
      <c r="G274" s="278">
        <f t="shared" ca="1" si="8"/>
        <v>0</v>
      </c>
    </row>
    <row r="275" spans="1:7" ht="22.5" customHeight="1">
      <c r="A275" s="411"/>
      <c r="B275" s="407"/>
      <c r="C275" s="410" t="s">
        <v>1157</v>
      </c>
      <c r="D275" s="410" t="s">
        <v>1163</v>
      </c>
      <c r="E275" s="410"/>
      <c r="F275" s="282" t="s">
        <v>1130</v>
      </c>
      <c r="G275" s="278">
        <f t="shared" ca="1" si="8"/>
        <v>0</v>
      </c>
    </row>
    <row r="276" spans="1:7" ht="22.5" customHeight="1">
      <c r="A276" s="411"/>
      <c r="B276" s="407"/>
      <c r="C276" s="410"/>
      <c r="D276" s="410" t="s">
        <v>1164</v>
      </c>
      <c r="E276" s="410"/>
      <c r="F276" s="282" t="s">
        <v>824</v>
      </c>
      <c r="G276" s="278">
        <f t="shared" ca="1" si="8"/>
        <v>28</v>
      </c>
    </row>
    <row r="277" spans="1:7" ht="166.5" customHeight="1">
      <c r="A277" s="407" t="s">
        <v>1150</v>
      </c>
      <c r="B277" s="407"/>
      <c r="C277" s="408" t="s">
        <v>1158</v>
      </c>
      <c r="D277" s="409" t="s">
        <v>1165</v>
      </c>
      <c r="E277" s="280" t="s">
        <v>1168</v>
      </c>
      <c r="F277" s="282" t="s">
        <v>1130</v>
      </c>
      <c r="G277" s="278">
        <f t="shared" ca="1" si="8"/>
        <v>14</v>
      </c>
    </row>
    <row r="278" spans="1:7" ht="165.75">
      <c r="A278" s="407"/>
      <c r="B278" s="407"/>
      <c r="C278" s="408"/>
      <c r="D278" s="409"/>
      <c r="E278" s="280" t="s">
        <v>1169</v>
      </c>
      <c r="F278" s="282" t="s">
        <v>824</v>
      </c>
      <c r="G278" s="278">
        <f t="shared" ca="1" si="8"/>
        <v>30</v>
      </c>
    </row>
    <row r="279" spans="1:7" ht="76.5">
      <c r="A279" s="407"/>
      <c r="B279" s="407"/>
      <c r="C279" s="408"/>
      <c r="D279" s="409"/>
      <c r="E279" s="280" t="s">
        <v>1170</v>
      </c>
      <c r="F279" s="282" t="s">
        <v>824</v>
      </c>
      <c r="G279" s="278">
        <f t="shared" ca="1" si="8"/>
        <v>2</v>
      </c>
    </row>
    <row r="280" spans="1:7" ht="153.75" customHeight="1">
      <c r="A280" s="407"/>
      <c r="B280" s="407"/>
      <c r="C280" s="408"/>
      <c r="D280" s="409" t="s">
        <v>1166</v>
      </c>
      <c r="E280" s="280" t="s">
        <v>1171</v>
      </c>
      <c r="F280" s="282" t="s">
        <v>1130</v>
      </c>
      <c r="G280" s="278">
        <f t="shared" ca="1" si="8"/>
        <v>0</v>
      </c>
    </row>
    <row r="281" spans="1:7" ht="165.75">
      <c r="A281" s="407"/>
      <c r="B281" s="407"/>
      <c r="C281" s="408"/>
      <c r="D281" s="409"/>
      <c r="E281" s="280" t="s">
        <v>1169</v>
      </c>
      <c r="F281" s="282" t="s">
        <v>824</v>
      </c>
      <c r="G281" s="278">
        <f t="shared" ca="1" si="8"/>
        <v>0</v>
      </c>
    </row>
    <row r="282" spans="1:7" ht="76.5">
      <c r="A282" s="407"/>
      <c r="B282" s="407"/>
      <c r="C282" s="408"/>
      <c r="D282" s="409"/>
      <c r="E282" s="280" t="s">
        <v>1170</v>
      </c>
      <c r="F282" s="282" t="s">
        <v>824</v>
      </c>
      <c r="G282" s="278">
        <f t="shared" ca="1" si="8"/>
        <v>0</v>
      </c>
    </row>
    <row r="283" spans="1:7" ht="19.5" customHeight="1">
      <c r="A283" s="407"/>
      <c r="B283" s="407"/>
      <c r="C283" s="408" t="s">
        <v>1159</v>
      </c>
      <c r="D283" s="408"/>
      <c r="E283" s="408"/>
      <c r="F283" s="282" t="s">
        <v>824</v>
      </c>
      <c r="G283" s="278">
        <f t="shared" ca="1" si="8"/>
        <v>0</v>
      </c>
    </row>
    <row r="284" spans="1:7" ht="19.5" customHeight="1">
      <c r="A284" s="407"/>
      <c r="B284" s="407"/>
      <c r="C284" s="408" t="s">
        <v>1160</v>
      </c>
      <c r="D284" s="408"/>
      <c r="E284" s="408"/>
      <c r="F284" s="282" t="s">
        <v>824</v>
      </c>
      <c r="G284" s="278">
        <f t="shared" ca="1" si="8"/>
        <v>28</v>
      </c>
    </row>
    <row r="285" spans="1:7" ht="28.5" customHeight="1">
      <c r="A285" s="411" t="s">
        <v>1149</v>
      </c>
      <c r="B285" s="412" t="s">
        <v>1488</v>
      </c>
      <c r="C285" s="412"/>
      <c r="D285" s="412"/>
      <c r="E285" s="412"/>
      <c r="F285" s="277" t="s">
        <v>786</v>
      </c>
      <c r="G285" s="278" t="str">
        <f t="shared" ref="G285:G328" ca="1" si="9">INDIRECT(CONCATENATE("'Форма ОУ ФГОС ООО, кадры 5-11'!",ADDRESS(COLUMN()+60,ROW()-284)))</f>
        <v>5 класс</v>
      </c>
    </row>
    <row r="286" spans="1:7" ht="28.5" customHeight="1">
      <c r="A286" s="411"/>
      <c r="B286" s="407" t="s">
        <v>1060</v>
      </c>
      <c r="C286" s="413" t="s">
        <v>1065</v>
      </c>
      <c r="D286" s="413"/>
      <c r="E286" s="413"/>
      <c r="F286" s="279" t="s">
        <v>890</v>
      </c>
      <c r="G286" s="278">
        <f t="shared" ca="1" si="9"/>
        <v>29</v>
      </c>
    </row>
    <row r="287" spans="1:7" ht="28.5" customHeight="1">
      <c r="A287" s="411"/>
      <c r="B287" s="407"/>
      <c r="C287" s="410" t="s">
        <v>1066</v>
      </c>
      <c r="D287" s="410"/>
      <c r="E287" s="410"/>
      <c r="F287" s="281" t="s">
        <v>890</v>
      </c>
      <c r="G287" s="278">
        <f t="shared" ca="1" si="9"/>
        <v>0</v>
      </c>
    </row>
    <row r="288" spans="1:7" ht="28.5" customHeight="1">
      <c r="A288" s="411"/>
      <c r="B288" s="407"/>
      <c r="C288" s="410" t="s">
        <v>1067</v>
      </c>
      <c r="D288" s="410"/>
      <c r="E288" s="410"/>
      <c r="F288" s="281" t="s">
        <v>890</v>
      </c>
      <c r="G288" s="278">
        <f t="shared" ca="1" si="9"/>
        <v>0</v>
      </c>
    </row>
    <row r="289" spans="1:7" ht="28.5" customHeight="1">
      <c r="A289" s="411"/>
      <c r="B289" s="407"/>
      <c r="C289" s="410" t="s">
        <v>1068</v>
      </c>
      <c r="D289" s="410"/>
      <c r="E289" s="410"/>
      <c r="F289" s="281" t="s">
        <v>890</v>
      </c>
      <c r="G289" s="278">
        <f t="shared" ca="1" si="9"/>
        <v>9</v>
      </c>
    </row>
    <row r="290" spans="1:7" ht="28.5" customHeight="1">
      <c r="A290" s="411"/>
      <c r="B290" s="407"/>
      <c r="C290" s="410" t="s">
        <v>1069</v>
      </c>
      <c r="D290" s="410" t="s">
        <v>1098</v>
      </c>
      <c r="E290" s="410"/>
      <c r="F290" s="281" t="s">
        <v>890</v>
      </c>
      <c r="G290" s="278">
        <f t="shared" ca="1" si="9"/>
        <v>0</v>
      </c>
    </row>
    <row r="291" spans="1:7" ht="28.5" customHeight="1">
      <c r="A291" s="411"/>
      <c r="B291" s="407"/>
      <c r="C291" s="410"/>
      <c r="D291" s="410" t="s">
        <v>1099</v>
      </c>
      <c r="E291" s="410"/>
      <c r="F291" s="281" t="s">
        <v>890</v>
      </c>
      <c r="G291" s="278">
        <f t="shared" ca="1" si="9"/>
        <v>4</v>
      </c>
    </row>
    <row r="292" spans="1:7" ht="28.5" customHeight="1">
      <c r="A292" s="411"/>
      <c r="B292" s="407"/>
      <c r="C292" s="410"/>
      <c r="D292" s="410" t="s">
        <v>1100</v>
      </c>
      <c r="E292" s="410"/>
      <c r="F292" s="281" t="s">
        <v>890</v>
      </c>
      <c r="G292" s="278">
        <f t="shared" ca="1" si="9"/>
        <v>0</v>
      </c>
    </row>
    <row r="293" spans="1:7" ht="64.5" customHeight="1">
      <c r="A293" s="411"/>
      <c r="B293" s="407" t="s">
        <v>1152</v>
      </c>
      <c r="C293" s="410" t="s">
        <v>1071</v>
      </c>
      <c r="D293" s="410" t="s">
        <v>1161</v>
      </c>
      <c r="E293" s="280" t="s">
        <v>1114</v>
      </c>
      <c r="F293" s="282" t="s">
        <v>824</v>
      </c>
      <c r="G293" s="278">
        <f t="shared" ca="1" si="9"/>
        <v>0</v>
      </c>
    </row>
    <row r="294" spans="1:7" ht="51">
      <c r="A294" s="411"/>
      <c r="B294" s="407"/>
      <c r="C294" s="410"/>
      <c r="D294" s="410"/>
      <c r="E294" s="280" t="s">
        <v>1115</v>
      </c>
      <c r="F294" s="282" t="s">
        <v>824</v>
      </c>
      <c r="G294" s="278">
        <f t="shared" ca="1" si="9"/>
        <v>0</v>
      </c>
    </row>
    <row r="295" spans="1:7" ht="89.25">
      <c r="A295" s="411"/>
      <c r="B295" s="407"/>
      <c r="C295" s="410"/>
      <c r="D295" s="410"/>
      <c r="E295" s="280" t="s">
        <v>1167</v>
      </c>
      <c r="F295" s="282" t="s">
        <v>824</v>
      </c>
      <c r="G295" s="278">
        <f t="shared" ca="1" si="9"/>
        <v>0</v>
      </c>
    </row>
    <row r="296" spans="1:7" ht="27.75" customHeight="1">
      <c r="A296" s="411"/>
      <c r="B296" s="407"/>
      <c r="C296" s="410"/>
      <c r="D296" s="410" t="s">
        <v>1162</v>
      </c>
      <c r="E296" s="410"/>
      <c r="F296" s="282" t="s">
        <v>824</v>
      </c>
      <c r="G296" s="278">
        <f t="shared" ca="1" si="9"/>
        <v>0</v>
      </c>
    </row>
    <row r="297" spans="1:7" ht="27.75" customHeight="1">
      <c r="A297" s="411"/>
      <c r="B297" s="407"/>
      <c r="C297" s="414" t="s">
        <v>1072</v>
      </c>
      <c r="D297" s="410" t="s">
        <v>1103</v>
      </c>
      <c r="E297" s="410"/>
      <c r="F297" s="282" t="s">
        <v>824</v>
      </c>
      <c r="G297" s="278">
        <f t="shared" ca="1" si="9"/>
        <v>29</v>
      </c>
    </row>
    <row r="298" spans="1:7" ht="27.75" customHeight="1">
      <c r="A298" s="411"/>
      <c r="B298" s="407"/>
      <c r="C298" s="414"/>
      <c r="D298" s="410" t="s">
        <v>1104</v>
      </c>
      <c r="E298" s="410"/>
      <c r="F298" s="282" t="s">
        <v>824</v>
      </c>
      <c r="G298" s="278" t="str">
        <f t="shared" ca="1" si="9"/>
        <v/>
      </c>
    </row>
    <row r="299" spans="1:7" ht="27.75" customHeight="1">
      <c r="A299" s="411"/>
      <c r="B299" s="407"/>
      <c r="C299" s="410" t="s">
        <v>1154</v>
      </c>
      <c r="D299" s="410"/>
      <c r="E299" s="410"/>
      <c r="F299" s="282" t="s">
        <v>786</v>
      </c>
      <c r="G299" s="278" t="str">
        <f t="shared" ca="1" si="9"/>
        <v>в первую смену</v>
      </c>
    </row>
    <row r="300" spans="1:7">
      <c r="A300" s="411"/>
      <c r="B300" s="407"/>
      <c r="C300" s="280"/>
      <c r="D300" s="280"/>
      <c r="E300" s="280" t="s">
        <v>1117</v>
      </c>
      <c r="F300" s="282" t="s">
        <v>786</v>
      </c>
      <c r="G300" s="278">
        <f t="shared" ca="1" si="9"/>
        <v>0</v>
      </c>
    </row>
    <row r="301" spans="1:7" ht="15.75" customHeight="1">
      <c r="A301" s="411"/>
      <c r="B301" s="407"/>
      <c r="C301" s="410" t="s">
        <v>1155</v>
      </c>
      <c r="D301" s="410"/>
      <c r="E301" s="410" t="s">
        <v>1118</v>
      </c>
      <c r="F301" s="282" t="s">
        <v>786</v>
      </c>
      <c r="G301" s="278">
        <f t="shared" ca="1" si="9"/>
        <v>0</v>
      </c>
    </row>
    <row r="302" spans="1:7">
      <c r="A302" s="411"/>
      <c r="B302" s="407"/>
      <c r="C302" s="410"/>
      <c r="D302" s="410"/>
      <c r="E302" s="410"/>
      <c r="F302" s="282" t="s">
        <v>824</v>
      </c>
      <c r="G302" s="278">
        <f t="shared" ca="1" si="9"/>
        <v>0</v>
      </c>
    </row>
    <row r="303" spans="1:7" ht="15.75" customHeight="1">
      <c r="A303" s="411"/>
      <c r="B303" s="407"/>
      <c r="C303" s="410"/>
      <c r="D303" s="410"/>
      <c r="E303" s="410" t="s">
        <v>1118</v>
      </c>
      <c r="F303" s="282" t="s">
        <v>786</v>
      </c>
      <c r="G303" s="278">
        <f t="shared" ca="1" si="9"/>
        <v>0</v>
      </c>
    </row>
    <row r="304" spans="1:7">
      <c r="A304" s="411"/>
      <c r="B304" s="407"/>
      <c r="C304" s="410"/>
      <c r="D304" s="410"/>
      <c r="E304" s="410"/>
      <c r="F304" s="282" t="s">
        <v>824</v>
      </c>
      <c r="G304" s="278">
        <f t="shared" ca="1" si="9"/>
        <v>0</v>
      </c>
    </row>
    <row r="305" spans="1:7" ht="26.25" customHeight="1">
      <c r="A305" s="411"/>
      <c r="B305" s="410" t="s">
        <v>1153</v>
      </c>
      <c r="C305" s="410"/>
      <c r="D305" s="410"/>
      <c r="E305" s="280" t="s">
        <v>1119</v>
      </c>
      <c r="F305" s="282" t="s">
        <v>1125</v>
      </c>
      <c r="G305" s="278">
        <f t="shared" ca="1" si="9"/>
        <v>1</v>
      </c>
    </row>
    <row r="306" spans="1:7" ht="25.5">
      <c r="A306" s="411"/>
      <c r="B306" s="410"/>
      <c r="C306" s="410"/>
      <c r="D306" s="410"/>
      <c r="E306" s="280" t="s">
        <v>1120</v>
      </c>
      <c r="F306" s="282" t="s">
        <v>824</v>
      </c>
      <c r="G306" s="278">
        <f t="shared" ca="1" si="9"/>
        <v>29</v>
      </c>
    </row>
    <row r="307" spans="1:7" ht="27" customHeight="1">
      <c r="A307" s="411"/>
      <c r="B307" s="407" t="s">
        <v>1062</v>
      </c>
      <c r="C307" s="410" t="s">
        <v>1156</v>
      </c>
      <c r="D307" s="410" t="s">
        <v>1105</v>
      </c>
      <c r="E307" s="280" t="s">
        <v>1121</v>
      </c>
      <c r="F307" s="282" t="s">
        <v>824</v>
      </c>
      <c r="G307" s="278">
        <f t="shared" ca="1" si="9"/>
        <v>0</v>
      </c>
    </row>
    <row r="308" spans="1:7" ht="27" customHeight="1">
      <c r="A308" s="411"/>
      <c r="B308" s="407"/>
      <c r="C308" s="410"/>
      <c r="D308" s="410"/>
      <c r="E308" s="280" t="s">
        <v>1122</v>
      </c>
      <c r="F308" s="282" t="s">
        <v>824</v>
      </c>
      <c r="G308" s="278">
        <f t="shared" ca="1" si="9"/>
        <v>0</v>
      </c>
    </row>
    <row r="309" spans="1:7" ht="27" customHeight="1">
      <c r="A309" s="411"/>
      <c r="B309" s="407"/>
      <c r="C309" s="410"/>
      <c r="D309" s="410" t="s">
        <v>1106</v>
      </c>
      <c r="E309" s="280" t="s">
        <v>1121</v>
      </c>
      <c r="F309" s="282" t="s">
        <v>824</v>
      </c>
      <c r="G309" s="278">
        <f t="shared" ca="1" si="9"/>
        <v>10</v>
      </c>
    </row>
    <row r="310" spans="1:7" ht="27" customHeight="1">
      <c r="A310" s="411"/>
      <c r="B310" s="407"/>
      <c r="C310" s="410"/>
      <c r="D310" s="410"/>
      <c r="E310" s="280" t="s">
        <v>1122</v>
      </c>
      <c r="F310" s="282" t="s">
        <v>824</v>
      </c>
      <c r="G310" s="278">
        <f t="shared" ca="1" si="9"/>
        <v>0</v>
      </c>
    </row>
    <row r="311" spans="1:7" ht="27" customHeight="1">
      <c r="A311" s="411"/>
      <c r="B311" s="407"/>
      <c r="C311" s="410"/>
      <c r="D311" s="410" t="s">
        <v>1107</v>
      </c>
      <c r="E311" s="280" t="s">
        <v>1121</v>
      </c>
      <c r="F311" s="282" t="s">
        <v>824</v>
      </c>
      <c r="G311" s="278">
        <f t="shared" ca="1" si="9"/>
        <v>9</v>
      </c>
    </row>
    <row r="312" spans="1:7" ht="27" customHeight="1">
      <c r="A312" s="411"/>
      <c r="B312" s="407"/>
      <c r="C312" s="410"/>
      <c r="D312" s="410"/>
      <c r="E312" s="280" t="s">
        <v>1122</v>
      </c>
      <c r="F312" s="282" t="s">
        <v>824</v>
      </c>
      <c r="G312" s="278">
        <f t="shared" ca="1" si="9"/>
        <v>0</v>
      </c>
    </row>
    <row r="313" spans="1:7" ht="27" customHeight="1">
      <c r="A313" s="411"/>
      <c r="B313" s="407"/>
      <c r="C313" s="410"/>
      <c r="D313" s="410" t="s">
        <v>1108</v>
      </c>
      <c r="E313" s="280" t="s">
        <v>1121</v>
      </c>
      <c r="F313" s="282" t="s">
        <v>824</v>
      </c>
      <c r="G313" s="278">
        <f t="shared" ca="1" si="9"/>
        <v>0</v>
      </c>
    </row>
    <row r="314" spans="1:7" ht="27" customHeight="1">
      <c r="A314" s="411"/>
      <c r="B314" s="407"/>
      <c r="C314" s="410"/>
      <c r="D314" s="410"/>
      <c r="E314" s="280" t="s">
        <v>1122</v>
      </c>
      <c r="F314" s="282" t="s">
        <v>824</v>
      </c>
      <c r="G314" s="278">
        <f t="shared" ca="1" si="9"/>
        <v>0</v>
      </c>
    </row>
    <row r="315" spans="1:7" ht="27" customHeight="1">
      <c r="A315" s="411"/>
      <c r="B315" s="407"/>
      <c r="C315" s="410"/>
      <c r="D315" s="410" t="s">
        <v>1109</v>
      </c>
      <c r="E315" s="280" t="s">
        <v>1121</v>
      </c>
      <c r="F315" s="282" t="s">
        <v>824</v>
      </c>
      <c r="G315" s="278">
        <f t="shared" ca="1" si="9"/>
        <v>0</v>
      </c>
    </row>
    <row r="316" spans="1:7" ht="27" customHeight="1">
      <c r="A316" s="411"/>
      <c r="B316" s="407"/>
      <c r="C316" s="410"/>
      <c r="D316" s="410"/>
      <c r="E316" s="280" t="s">
        <v>1122</v>
      </c>
      <c r="F316" s="282" t="s">
        <v>824</v>
      </c>
      <c r="G316" s="278">
        <f t="shared" ca="1" si="9"/>
        <v>0</v>
      </c>
    </row>
    <row r="317" spans="1:7" ht="27" customHeight="1">
      <c r="A317" s="411"/>
      <c r="B317" s="407"/>
      <c r="C317" s="410"/>
      <c r="D317" s="410" t="s">
        <v>1110</v>
      </c>
      <c r="E317" s="280" t="s">
        <v>1121</v>
      </c>
      <c r="F317" s="282" t="s">
        <v>824</v>
      </c>
      <c r="G317" s="278">
        <f t="shared" ca="1" si="9"/>
        <v>0</v>
      </c>
    </row>
    <row r="318" spans="1:7" ht="27" customHeight="1">
      <c r="A318" s="411"/>
      <c r="B318" s="407"/>
      <c r="C318" s="410"/>
      <c r="D318" s="410"/>
      <c r="E318" s="280" t="s">
        <v>1122</v>
      </c>
      <c r="F318" s="282" t="s">
        <v>824</v>
      </c>
      <c r="G318" s="278">
        <f t="shared" ca="1" si="9"/>
        <v>0</v>
      </c>
    </row>
    <row r="319" spans="1:7" ht="27" customHeight="1">
      <c r="A319" s="411"/>
      <c r="B319" s="407"/>
      <c r="C319" s="410" t="s">
        <v>1157</v>
      </c>
      <c r="D319" s="410" t="s">
        <v>1163</v>
      </c>
      <c r="E319" s="410"/>
      <c r="F319" s="282" t="s">
        <v>1130</v>
      </c>
      <c r="G319" s="278">
        <f t="shared" ca="1" si="9"/>
        <v>0</v>
      </c>
    </row>
    <row r="320" spans="1:7" ht="27" customHeight="1">
      <c r="A320" s="411"/>
      <c r="B320" s="407"/>
      <c r="C320" s="410"/>
      <c r="D320" s="410" t="s">
        <v>1164</v>
      </c>
      <c r="E320" s="410"/>
      <c r="F320" s="282" t="s">
        <v>824</v>
      </c>
      <c r="G320" s="278">
        <f t="shared" ca="1" si="9"/>
        <v>29</v>
      </c>
    </row>
    <row r="321" spans="1:7" ht="166.5" customHeight="1">
      <c r="A321" s="407" t="s">
        <v>1150</v>
      </c>
      <c r="B321" s="407"/>
      <c r="C321" s="408" t="s">
        <v>1158</v>
      </c>
      <c r="D321" s="409" t="s">
        <v>1165</v>
      </c>
      <c r="E321" s="280" t="s">
        <v>1168</v>
      </c>
      <c r="F321" s="282" t="s">
        <v>1130</v>
      </c>
      <c r="G321" s="278">
        <f t="shared" ca="1" si="9"/>
        <v>14</v>
      </c>
    </row>
    <row r="322" spans="1:7" ht="165.75">
      <c r="A322" s="407"/>
      <c r="B322" s="407"/>
      <c r="C322" s="408"/>
      <c r="D322" s="409"/>
      <c r="E322" s="280" t="s">
        <v>1169</v>
      </c>
      <c r="F322" s="282" t="s">
        <v>824</v>
      </c>
      <c r="G322" s="278">
        <f t="shared" ca="1" si="9"/>
        <v>38</v>
      </c>
    </row>
    <row r="323" spans="1:7" ht="76.5">
      <c r="A323" s="407"/>
      <c r="B323" s="407"/>
      <c r="C323" s="408"/>
      <c r="D323" s="409"/>
      <c r="E323" s="280" t="s">
        <v>1170</v>
      </c>
      <c r="F323" s="282" t="s">
        <v>824</v>
      </c>
      <c r="G323" s="278">
        <f t="shared" ca="1" si="9"/>
        <v>5</v>
      </c>
    </row>
    <row r="324" spans="1:7" ht="153.75" customHeight="1">
      <c r="A324" s="407"/>
      <c r="B324" s="407"/>
      <c r="C324" s="408"/>
      <c r="D324" s="409" t="s">
        <v>1166</v>
      </c>
      <c r="E324" s="280" t="s">
        <v>1171</v>
      </c>
      <c r="F324" s="282" t="s">
        <v>1130</v>
      </c>
      <c r="G324" s="278">
        <f t="shared" ca="1" si="9"/>
        <v>0</v>
      </c>
    </row>
    <row r="325" spans="1:7" ht="165.75">
      <c r="A325" s="407"/>
      <c r="B325" s="407"/>
      <c r="C325" s="408"/>
      <c r="D325" s="409"/>
      <c r="E325" s="280" t="s">
        <v>1169</v>
      </c>
      <c r="F325" s="282" t="s">
        <v>824</v>
      </c>
      <c r="G325" s="278">
        <f t="shared" ca="1" si="9"/>
        <v>0</v>
      </c>
    </row>
    <row r="326" spans="1:7" ht="76.5">
      <c r="A326" s="407"/>
      <c r="B326" s="407"/>
      <c r="C326" s="408"/>
      <c r="D326" s="409"/>
      <c r="E326" s="280" t="s">
        <v>1170</v>
      </c>
      <c r="F326" s="282" t="s">
        <v>824</v>
      </c>
      <c r="G326" s="278">
        <f t="shared" ca="1" si="9"/>
        <v>0</v>
      </c>
    </row>
    <row r="327" spans="1:7" ht="36" customHeight="1">
      <c r="A327" s="407"/>
      <c r="B327" s="407"/>
      <c r="C327" s="408" t="s">
        <v>1159</v>
      </c>
      <c r="D327" s="408"/>
      <c r="E327" s="408"/>
      <c r="F327" s="282" t="s">
        <v>824</v>
      </c>
      <c r="G327" s="278">
        <f t="shared" ca="1" si="9"/>
        <v>0</v>
      </c>
    </row>
    <row r="328" spans="1:7" ht="29.25" customHeight="1">
      <c r="A328" s="407"/>
      <c r="B328" s="407"/>
      <c r="C328" s="408" t="s">
        <v>1160</v>
      </c>
      <c r="D328" s="408"/>
      <c r="E328" s="408"/>
      <c r="F328" s="282" t="s">
        <v>824</v>
      </c>
      <c r="G328" s="278">
        <f t="shared" ca="1" si="9"/>
        <v>29</v>
      </c>
    </row>
    <row r="329" spans="1:7" ht="26.25" customHeight="1">
      <c r="A329" s="411" t="s">
        <v>1149</v>
      </c>
      <c r="B329" s="412" t="s">
        <v>1488</v>
      </c>
      <c r="C329" s="412"/>
      <c r="D329" s="412"/>
      <c r="E329" s="412"/>
      <c r="F329" s="277" t="s">
        <v>786</v>
      </c>
      <c r="G329" s="278" t="str">
        <f t="shared" ref="G329:G372" ca="1" si="10">INDIRECT(CONCATENATE("'Форма ОУ ФГОС ООО, кадры 5-11'!",ADDRESS(COLUMN()+61,ROW()-328)))</f>
        <v>5 класс</v>
      </c>
    </row>
    <row r="330" spans="1:7" ht="26.25" customHeight="1">
      <c r="A330" s="411"/>
      <c r="B330" s="407" t="s">
        <v>1060</v>
      </c>
      <c r="C330" s="413" t="s">
        <v>1065</v>
      </c>
      <c r="D330" s="413"/>
      <c r="E330" s="413"/>
      <c r="F330" s="279" t="s">
        <v>890</v>
      </c>
      <c r="G330" s="278">
        <f t="shared" ca="1" si="10"/>
        <v>28</v>
      </c>
    </row>
    <row r="331" spans="1:7" ht="26.25" customHeight="1">
      <c r="A331" s="411"/>
      <c r="B331" s="407"/>
      <c r="C331" s="410" t="s">
        <v>1066</v>
      </c>
      <c r="D331" s="410"/>
      <c r="E331" s="410"/>
      <c r="F331" s="281" t="s">
        <v>890</v>
      </c>
      <c r="G331" s="278">
        <f t="shared" ca="1" si="10"/>
        <v>0</v>
      </c>
    </row>
    <row r="332" spans="1:7" ht="26.25" customHeight="1">
      <c r="A332" s="411"/>
      <c r="B332" s="407"/>
      <c r="C332" s="410" t="s">
        <v>1067</v>
      </c>
      <c r="D332" s="410"/>
      <c r="E332" s="410"/>
      <c r="F332" s="281" t="s">
        <v>890</v>
      </c>
      <c r="G332" s="278">
        <f t="shared" ca="1" si="10"/>
        <v>1</v>
      </c>
    </row>
    <row r="333" spans="1:7" ht="26.25" customHeight="1">
      <c r="A333" s="411"/>
      <c r="B333" s="407"/>
      <c r="C333" s="410" t="s">
        <v>1068</v>
      </c>
      <c r="D333" s="410"/>
      <c r="E333" s="410"/>
      <c r="F333" s="281" t="s">
        <v>890</v>
      </c>
      <c r="G333" s="278">
        <f t="shared" ca="1" si="10"/>
        <v>0</v>
      </c>
    </row>
    <row r="334" spans="1:7" ht="26.25" customHeight="1">
      <c r="A334" s="411"/>
      <c r="B334" s="407"/>
      <c r="C334" s="410" t="s">
        <v>1069</v>
      </c>
      <c r="D334" s="410" t="s">
        <v>1098</v>
      </c>
      <c r="E334" s="410"/>
      <c r="F334" s="281" t="s">
        <v>890</v>
      </c>
      <c r="G334" s="278">
        <f t="shared" ca="1" si="10"/>
        <v>5</v>
      </c>
    </row>
    <row r="335" spans="1:7" ht="26.25" customHeight="1">
      <c r="A335" s="411"/>
      <c r="B335" s="407"/>
      <c r="C335" s="410"/>
      <c r="D335" s="410" t="s">
        <v>1099</v>
      </c>
      <c r="E335" s="410"/>
      <c r="F335" s="281" t="s">
        <v>890</v>
      </c>
      <c r="G335" s="278">
        <f t="shared" ca="1" si="10"/>
        <v>5</v>
      </c>
    </row>
    <row r="336" spans="1:7" ht="26.25" customHeight="1">
      <c r="A336" s="411"/>
      <c r="B336" s="407"/>
      <c r="C336" s="410"/>
      <c r="D336" s="410" t="s">
        <v>1100</v>
      </c>
      <c r="E336" s="410"/>
      <c r="F336" s="281" t="s">
        <v>890</v>
      </c>
      <c r="G336" s="278">
        <f t="shared" ca="1" si="10"/>
        <v>1</v>
      </c>
    </row>
    <row r="337" spans="1:7" ht="64.5" customHeight="1">
      <c r="A337" s="411"/>
      <c r="B337" s="407" t="s">
        <v>1152</v>
      </c>
      <c r="C337" s="410" t="s">
        <v>1071</v>
      </c>
      <c r="D337" s="410" t="s">
        <v>1161</v>
      </c>
      <c r="E337" s="280" t="s">
        <v>1114</v>
      </c>
      <c r="F337" s="282" t="s">
        <v>824</v>
      </c>
      <c r="G337" s="278">
        <f t="shared" ca="1" si="10"/>
        <v>0</v>
      </c>
    </row>
    <row r="338" spans="1:7" ht="51">
      <c r="A338" s="411"/>
      <c r="B338" s="407"/>
      <c r="C338" s="410"/>
      <c r="D338" s="410"/>
      <c r="E338" s="280" t="s">
        <v>1115</v>
      </c>
      <c r="F338" s="282" t="s">
        <v>824</v>
      </c>
      <c r="G338" s="278">
        <f t="shared" ca="1" si="10"/>
        <v>1</v>
      </c>
    </row>
    <row r="339" spans="1:7" ht="89.25">
      <c r="A339" s="411"/>
      <c r="B339" s="407"/>
      <c r="C339" s="410"/>
      <c r="D339" s="410"/>
      <c r="E339" s="280" t="s">
        <v>1167</v>
      </c>
      <c r="F339" s="282" t="s">
        <v>824</v>
      </c>
      <c r="G339" s="278">
        <f t="shared" ca="1" si="10"/>
        <v>0</v>
      </c>
    </row>
    <row r="340" spans="1:7" ht="21.75" customHeight="1">
      <c r="A340" s="411"/>
      <c r="B340" s="407"/>
      <c r="C340" s="410"/>
      <c r="D340" s="410" t="s">
        <v>1162</v>
      </c>
      <c r="E340" s="410"/>
      <c r="F340" s="282" t="s">
        <v>824</v>
      </c>
      <c r="G340" s="278">
        <f t="shared" ca="1" si="10"/>
        <v>0</v>
      </c>
    </row>
    <row r="341" spans="1:7" ht="19.5" customHeight="1">
      <c r="A341" s="411"/>
      <c r="B341" s="407"/>
      <c r="C341" s="414" t="s">
        <v>1072</v>
      </c>
      <c r="D341" s="410" t="s">
        <v>1103</v>
      </c>
      <c r="E341" s="410"/>
      <c r="F341" s="282" t="s">
        <v>824</v>
      </c>
      <c r="G341" s="278">
        <f t="shared" ca="1" si="10"/>
        <v>28</v>
      </c>
    </row>
    <row r="342" spans="1:7" ht="19.5" customHeight="1">
      <c r="A342" s="411"/>
      <c r="B342" s="407"/>
      <c r="C342" s="414"/>
      <c r="D342" s="410" t="s">
        <v>1104</v>
      </c>
      <c r="E342" s="410"/>
      <c r="F342" s="282" t="s">
        <v>824</v>
      </c>
      <c r="G342" s="278" t="str">
        <f t="shared" ca="1" si="10"/>
        <v/>
      </c>
    </row>
    <row r="343" spans="1:7" ht="19.5" customHeight="1">
      <c r="A343" s="411"/>
      <c r="B343" s="407"/>
      <c r="C343" s="410" t="s">
        <v>1154</v>
      </c>
      <c r="D343" s="410"/>
      <c r="E343" s="410"/>
      <c r="F343" s="282" t="s">
        <v>786</v>
      </c>
      <c r="G343" s="278" t="str">
        <f t="shared" ca="1" si="10"/>
        <v>в первую смену</v>
      </c>
    </row>
    <row r="344" spans="1:7" ht="19.5" customHeight="1">
      <c r="A344" s="411"/>
      <c r="B344" s="407"/>
      <c r="C344" s="280"/>
      <c r="D344" s="280"/>
      <c r="E344" s="280" t="s">
        <v>1117</v>
      </c>
      <c r="F344" s="282" t="s">
        <v>786</v>
      </c>
      <c r="G344" s="278">
        <f t="shared" ca="1" si="10"/>
        <v>0</v>
      </c>
    </row>
    <row r="345" spans="1:7" ht="19.5" customHeight="1">
      <c r="A345" s="411"/>
      <c r="B345" s="407"/>
      <c r="C345" s="410" t="s">
        <v>1155</v>
      </c>
      <c r="D345" s="410"/>
      <c r="E345" s="410" t="s">
        <v>1118</v>
      </c>
      <c r="F345" s="282" t="s">
        <v>786</v>
      </c>
      <c r="G345" s="278">
        <f t="shared" ca="1" si="10"/>
        <v>0</v>
      </c>
    </row>
    <row r="346" spans="1:7" ht="19.5" customHeight="1">
      <c r="A346" s="411"/>
      <c r="B346" s="407"/>
      <c r="C346" s="410"/>
      <c r="D346" s="410"/>
      <c r="E346" s="410"/>
      <c r="F346" s="282" t="s">
        <v>824</v>
      </c>
      <c r="G346" s="278">
        <f t="shared" ca="1" si="10"/>
        <v>0</v>
      </c>
    </row>
    <row r="347" spans="1:7" ht="19.5" customHeight="1">
      <c r="A347" s="411"/>
      <c r="B347" s="407"/>
      <c r="C347" s="410"/>
      <c r="D347" s="410"/>
      <c r="E347" s="410" t="s">
        <v>1118</v>
      </c>
      <c r="F347" s="282" t="s">
        <v>786</v>
      </c>
      <c r="G347" s="278">
        <f t="shared" ca="1" si="10"/>
        <v>0</v>
      </c>
    </row>
    <row r="348" spans="1:7" ht="19.5" customHeight="1">
      <c r="A348" s="411"/>
      <c r="B348" s="407"/>
      <c r="C348" s="410"/>
      <c r="D348" s="410"/>
      <c r="E348" s="410"/>
      <c r="F348" s="282" t="s">
        <v>824</v>
      </c>
      <c r="G348" s="278">
        <f t="shared" ca="1" si="10"/>
        <v>0</v>
      </c>
    </row>
    <row r="349" spans="1:7" ht="19.5" customHeight="1">
      <c r="A349" s="411"/>
      <c r="B349" s="410" t="s">
        <v>1153</v>
      </c>
      <c r="C349" s="410"/>
      <c r="D349" s="410"/>
      <c r="E349" s="280" t="s">
        <v>1119</v>
      </c>
      <c r="F349" s="282" t="s">
        <v>1125</v>
      </c>
      <c r="G349" s="278">
        <f t="shared" ca="1" si="10"/>
        <v>1</v>
      </c>
    </row>
    <row r="350" spans="1:7" ht="19.5" customHeight="1">
      <c r="A350" s="411"/>
      <c r="B350" s="410"/>
      <c r="C350" s="410"/>
      <c r="D350" s="410"/>
      <c r="E350" s="280" t="s">
        <v>1120</v>
      </c>
      <c r="F350" s="282" t="s">
        <v>824</v>
      </c>
      <c r="G350" s="278">
        <f t="shared" ca="1" si="10"/>
        <v>28</v>
      </c>
    </row>
    <row r="351" spans="1:7" ht="19.5" customHeight="1">
      <c r="A351" s="411"/>
      <c r="B351" s="407" t="s">
        <v>1062</v>
      </c>
      <c r="C351" s="410" t="s">
        <v>1156</v>
      </c>
      <c r="D351" s="410" t="s">
        <v>1105</v>
      </c>
      <c r="E351" s="280" t="s">
        <v>1121</v>
      </c>
      <c r="F351" s="282" t="s">
        <v>824</v>
      </c>
      <c r="G351" s="278">
        <f t="shared" ca="1" si="10"/>
        <v>9</v>
      </c>
    </row>
    <row r="352" spans="1:7" ht="19.5" customHeight="1">
      <c r="A352" s="411"/>
      <c r="B352" s="407"/>
      <c r="C352" s="410"/>
      <c r="D352" s="410"/>
      <c r="E352" s="280" t="s">
        <v>1122</v>
      </c>
      <c r="F352" s="282" t="s">
        <v>824</v>
      </c>
      <c r="G352" s="278">
        <f t="shared" ca="1" si="10"/>
        <v>0</v>
      </c>
    </row>
    <row r="353" spans="1:7" ht="19.5" customHeight="1">
      <c r="A353" s="411"/>
      <c r="B353" s="407"/>
      <c r="C353" s="410"/>
      <c r="D353" s="410" t="s">
        <v>1106</v>
      </c>
      <c r="E353" s="280" t="s">
        <v>1121</v>
      </c>
      <c r="F353" s="282" t="s">
        <v>824</v>
      </c>
      <c r="G353" s="278">
        <f t="shared" ca="1" si="10"/>
        <v>0</v>
      </c>
    </row>
    <row r="354" spans="1:7" ht="19.5" customHeight="1">
      <c r="A354" s="411"/>
      <c r="B354" s="407"/>
      <c r="C354" s="410"/>
      <c r="D354" s="410"/>
      <c r="E354" s="280" t="s">
        <v>1122</v>
      </c>
      <c r="F354" s="282" t="s">
        <v>824</v>
      </c>
      <c r="G354" s="278">
        <f t="shared" ca="1" si="10"/>
        <v>0</v>
      </c>
    </row>
    <row r="355" spans="1:7" ht="19.5" customHeight="1">
      <c r="A355" s="411"/>
      <c r="B355" s="407"/>
      <c r="C355" s="410"/>
      <c r="D355" s="410" t="s">
        <v>1107</v>
      </c>
      <c r="E355" s="280" t="s">
        <v>1121</v>
      </c>
      <c r="F355" s="282" t="s">
        <v>824</v>
      </c>
      <c r="G355" s="278">
        <f t="shared" ca="1" si="10"/>
        <v>28</v>
      </c>
    </row>
    <row r="356" spans="1:7" ht="19.5" customHeight="1">
      <c r="A356" s="411"/>
      <c r="B356" s="407"/>
      <c r="C356" s="410"/>
      <c r="D356" s="410"/>
      <c r="E356" s="280" t="s">
        <v>1122</v>
      </c>
      <c r="F356" s="282" t="s">
        <v>824</v>
      </c>
      <c r="G356" s="278">
        <f t="shared" ca="1" si="10"/>
        <v>0</v>
      </c>
    </row>
    <row r="357" spans="1:7" ht="19.5" customHeight="1">
      <c r="A357" s="411"/>
      <c r="B357" s="407"/>
      <c r="C357" s="410"/>
      <c r="D357" s="410" t="s">
        <v>1108</v>
      </c>
      <c r="E357" s="280" t="s">
        <v>1121</v>
      </c>
      <c r="F357" s="282" t="s">
        <v>824</v>
      </c>
      <c r="G357" s="278">
        <f t="shared" ca="1" si="10"/>
        <v>0</v>
      </c>
    </row>
    <row r="358" spans="1:7" ht="19.5" customHeight="1">
      <c r="A358" s="411"/>
      <c r="B358" s="407"/>
      <c r="C358" s="410"/>
      <c r="D358" s="410"/>
      <c r="E358" s="280" t="s">
        <v>1122</v>
      </c>
      <c r="F358" s="282" t="s">
        <v>824</v>
      </c>
      <c r="G358" s="278">
        <f t="shared" ca="1" si="10"/>
        <v>0</v>
      </c>
    </row>
    <row r="359" spans="1:7" ht="19.5" customHeight="1">
      <c r="A359" s="411"/>
      <c r="B359" s="407"/>
      <c r="C359" s="410"/>
      <c r="D359" s="410" t="s">
        <v>1109</v>
      </c>
      <c r="E359" s="280" t="s">
        <v>1121</v>
      </c>
      <c r="F359" s="282" t="s">
        <v>824</v>
      </c>
      <c r="G359" s="278">
        <f t="shared" ca="1" si="10"/>
        <v>0</v>
      </c>
    </row>
    <row r="360" spans="1:7" ht="19.5" customHeight="1">
      <c r="A360" s="411"/>
      <c r="B360" s="407"/>
      <c r="C360" s="410"/>
      <c r="D360" s="410"/>
      <c r="E360" s="280" t="s">
        <v>1122</v>
      </c>
      <c r="F360" s="282" t="s">
        <v>824</v>
      </c>
      <c r="G360" s="278">
        <f t="shared" ca="1" si="10"/>
        <v>0</v>
      </c>
    </row>
    <row r="361" spans="1:7" ht="19.5" customHeight="1">
      <c r="A361" s="411"/>
      <c r="B361" s="407"/>
      <c r="C361" s="410"/>
      <c r="D361" s="410" t="s">
        <v>1110</v>
      </c>
      <c r="E361" s="280" t="s">
        <v>1121</v>
      </c>
      <c r="F361" s="282" t="s">
        <v>824</v>
      </c>
      <c r="G361" s="278">
        <f t="shared" ca="1" si="10"/>
        <v>0</v>
      </c>
    </row>
    <row r="362" spans="1:7" ht="19.5" customHeight="1">
      <c r="A362" s="411"/>
      <c r="B362" s="407"/>
      <c r="C362" s="410"/>
      <c r="D362" s="410"/>
      <c r="E362" s="280" t="s">
        <v>1122</v>
      </c>
      <c r="F362" s="282" t="s">
        <v>824</v>
      </c>
      <c r="G362" s="278">
        <f t="shared" ca="1" si="10"/>
        <v>0</v>
      </c>
    </row>
    <row r="363" spans="1:7" ht="19.5" customHeight="1">
      <c r="A363" s="411"/>
      <c r="B363" s="407"/>
      <c r="C363" s="410" t="s">
        <v>1157</v>
      </c>
      <c r="D363" s="410" t="s">
        <v>1163</v>
      </c>
      <c r="E363" s="410"/>
      <c r="F363" s="282" t="s">
        <v>1130</v>
      </c>
      <c r="G363" s="278">
        <f t="shared" ca="1" si="10"/>
        <v>0</v>
      </c>
    </row>
    <row r="364" spans="1:7" ht="19.5" customHeight="1">
      <c r="A364" s="411"/>
      <c r="B364" s="407"/>
      <c r="C364" s="410"/>
      <c r="D364" s="410" t="s">
        <v>1164</v>
      </c>
      <c r="E364" s="410"/>
      <c r="F364" s="282" t="s">
        <v>824</v>
      </c>
      <c r="G364" s="278">
        <f t="shared" ca="1" si="10"/>
        <v>28</v>
      </c>
    </row>
    <row r="365" spans="1:7" ht="166.5" customHeight="1">
      <c r="A365" s="407" t="s">
        <v>1150</v>
      </c>
      <c r="B365" s="407"/>
      <c r="C365" s="408" t="s">
        <v>1158</v>
      </c>
      <c r="D365" s="409" t="s">
        <v>1165</v>
      </c>
      <c r="E365" s="280" t="s">
        <v>1168</v>
      </c>
      <c r="F365" s="282" t="s">
        <v>1130</v>
      </c>
      <c r="G365" s="278">
        <f t="shared" ca="1" si="10"/>
        <v>14</v>
      </c>
    </row>
    <row r="366" spans="1:7" ht="165.75">
      <c r="A366" s="407"/>
      <c r="B366" s="407"/>
      <c r="C366" s="408"/>
      <c r="D366" s="409"/>
      <c r="E366" s="280" t="s">
        <v>1169</v>
      </c>
      <c r="F366" s="282" t="s">
        <v>824</v>
      </c>
      <c r="G366" s="278">
        <f t="shared" ca="1" si="10"/>
        <v>52</v>
      </c>
    </row>
    <row r="367" spans="1:7" ht="76.5">
      <c r="A367" s="407"/>
      <c r="B367" s="407"/>
      <c r="C367" s="408"/>
      <c r="D367" s="409"/>
      <c r="E367" s="280" t="s">
        <v>1170</v>
      </c>
      <c r="F367" s="282" t="s">
        <v>824</v>
      </c>
      <c r="G367" s="278">
        <f t="shared" ca="1" si="10"/>
        <v>4</v>
      </c>
    </row>
    <row r="368" spans="1:7" ht="153.75" customHeight="1">
      <c r="A368" s="407"/>
      <c r="B368" s="407"/>
      <c r="C368" s="408"/>
      <c r="D368" s="409" t="s">
        <v>1166</v>
      </c>
      <c r="E368" s="280" t="s">
        <v>1171</v>
      </c>
      <c r="F368" s="282" t="s">
        <v>1130</v>
      </c>
      <c r="G368" s="278">
        <f t="shared" ca="1" si="10"/>
        <v>0</v>
      </c>
    </row>
    <row r="369" spans="1:7" ht="165.75">
      <c r="A369" s="407"/>
      <c r="B369" s="407"/>
      <c r="C369" s="408"/>
      <c r="D369" s="409"/>
      <c r="E369" s="280" t="s">
        <v>1169</v>
      </c>
      <c r="F369" s="282" t="s">
        <v>824</v>
      </c>
      <c r="G369" s="278">
        <f t="shared" ca="1" si="10"/>
        <v>0</v>
      </c>
    </row>
    <row r="370" spans="1:7" ht="76.5">
      <c r="A370" s="407"/>
      <c r="B370" s="407"/>
      <c r="C370" s="408"/>
      <c r="D370" s="409"/>
      <c r="E370" s="280" t="s">
        <v>1170</v>
      </c>
      <c r="F370" s="282" t="s">
        <v>824</v>
      </c>
      <c r="G370" s="278">
        <f t="shared" ca="1" si="10"/>
        <v>0</v>
      </c>
    </row>
    <row r="371" spans="1:7" ht="22.5" customHeight="1">
      <c r="A371" s="407"/>
      <c r="B371" s="407"/>
      <c r="C371" s="408" t="s">
        <v>1159</v>
      </c>
      <c r="D371" s="408"/>
      <c r="E371" s="408"/>
      <c r="F371" s="282" t="s">
        <v>824</v>
      </c>
      <c r="G371" s="278">
        <f t="shared" ca="1" si="10"/>
        <v>0</v>
      </c>
    </row>
    <row r="372" spans="1:7" ht="22.5" customHeight="1">
      <c r="A372" s="407"/>
      <c r="B372" s="407"/>
      <c r="C372" s="408" t="s">
        <v>1160</v>
      </c>
      <c r="D372" s="408"/>
      <c r="E372" s="408"/>
      <c r="F372" s="282" t="s">
        <v>824</v>
      </c>
      <c r="G372" s="278">
        <f t="shared" ca="1" si="10"/>
        <v>28</v>
      </c>
    </row>
    <row r="373" spans="1:7" ht="22.5" customHeight="1">
      <c r="A373" s="411" t="s">
        <v>1149</v>
      </c>
      <c r="B373" s="412" t="s">
        <v>1488</v>
      </c>
      <c r="C373" s="412"/>
      <c r="D373" s="412"/>
      <c r="E373" s="412"/>
      <c r="F373" s="277" t="s">
        <v>786</v>
      </c>
      <c r="G373" s="271" t="str">
        <f t="shared" ref="G373:G416" ca="1" si="11">INDIRECT(CONCATENATE("'Форма ОУ ФГОС ООО, кадры 5-11'!",ADDRESS(COLUMN()+62,ROW()-372)))</f>
        <v>5 класс</v>
      </c>
    </row>
    <row r="374" spans="1:7" ht="22.5" customHeight="1">
      <c r="A374" s="411"/>
      <c r="B374" s="407" t="s">
        <v>1060</v>
      </c>
      <c r="C374" s="413" t="s">
        <v>1065</v>
      </c>
      <c r="D374" s="413"/>
      <c r="E374" s="413"/>
      <c r="F374" s="279" t="s">
        <v>890</v>
      </c>
      <c r="G374" s="271">
        <f t="shared" ca="1" si="11"/>
        <v>27</v>
      </c>
    </row>
    <row r="375" spans="1:7" ht="22.5" customHeight="1">
      <c r="A375" s="411"/>
      <c r="B375" s="407"/>
      <c r="C375" s="410" t="s">
        <v>1066</v>
      </c>
      <c r="D375" s="410"/>
      <c r="E375" s="410"/>
      <c r="F375" s="281" t="s">
        <v>890</v>
      </c>
      <c r="G375" s="271">
        <f t="shared" ca="1" si="11"/>
        <v>0</v>
      </c>
    </row>
    <row r="376" spans="1:7" ht="22.5" customHeight="1">
      <c r="A376" s="411"/>
      <c r="B376" s="407"/>
      <c r="C376" s="410" t="s">
        <v>1067</v>
      </c>
      <c r="D376" s="410"/>
      <c r="E376" s="410"/>
      <c r="F376" s="281" t="s">
        <v>890</v>
      </c>
      <c r="G376" s="271">
        <f t="shared" ca="1" si="11"/>
        <v>0</v>
      </c>
    </row>
    <row r="377" spans="1:7" ht="22.5" customHeight="1">
      <c r="A377" s="411"/>
      <c r="B377" s="407"/>
      <c r="C377" s="410" t="s">
        <v>1068</v>
      </c>
      <c r="D377" s="410"/>
      <c r="E377" s="410"/>
      <c r="F377" s="281" t="s">
        <v>890</v>
      </c>
      <c r="G377" s="271">
        <f t="shared" ca="1" si="11"/>
        <v>6</v>
      </c>
    </row>
    <row r="378" spans="1:7" ht="22.5" customHeight="1">
      <c r="A378" s="411"/>
      <c r="B378" s="407"/>
      <c r="C378" s="410" t="s">
        <v>1069</v>
      </c>
      <c r="D378" s="410" t="s">
        <v>1098</v>
      </c>
      <c r="E378" s="410"/>
      <c r="F378" s="281" t="s">
        <v>890</v>
      </c>
      <c r="G378" s="271">
        <f t="shared" ca="1" si="11"/>
        <v>7</v>
      </c>
    </row>
    <row r="379" spans="1:7" ht="22.5" customHeight="1">
      <c r="A379" s="411"/>
      <c r="B379" s="407"/>
      <c r="C379" s="410"/>
      <c r="D379" s="410" t="s">
        <v>1099</v>
      </c>
      <c r="E379" s="410"/>
      <c r="F379" s="281" t="s">
        <v>890</v>
      </c>
      <c r="G379" s="271">
        <f t="shared" ca="1" si="11"/>
        <v>6</v>
      </c>
    </row>
    <row r="380" spans="1:7" ht="22.5" customHeight="1">
      <c r="A380" s="411"/>
      <c r="B380" s="407"/>
      <c r="C380" s="410"/>
      <c r="D380" s="410" t="s">
        <v>1100</v>
      </c>
      <c r="E380" s="410"/>
      <c r="F380" s="281" t="s">
        <v>890</v>
      </c>
      <c r="G380" s="271">
        <f t="shared" ca="1" si="11"/>
        <v>0</v>
      </c>
    </row>
    <row r="381" spans="1:7" ht="64.5" customHeight="1">
      <c r="A381" s="411"/>
      <c r="B381" s="407" t="s">
        <v>1152</v>
      </c>
      <c r="C381" s="410" t="s">
        <v>1071</v>
      </c>
      <c r="D381" s="410" t="s">
        <v>1161</v>
      </c>
      <c r="E381" s="280" t="s">
        <v>1114</v>
      </c>
      <c r="F381" s="282" t="s">
        <v>824</v>
      </c>
      <c r="G381" s="271">
        <f t="shared" ca="1" si="11"/>
        <v>0</v>
      </c>
    </row>
    <row r="382" spans="1:7" ht="51">
      <c r="A382" s="411"/>
      <c r="B382" s="407"/>
      <c r="C382" s="410"/>
      <c r="D382" s="410"/>
      <c r="E382" s="280" t="s">
        <v>1115</v>
      </c>
      <c r="F382" s="282" t="s">
        <v>824</v>
      </c>
      <c r="G382" s="271">
        <f t="shared" ca="1" si="11"/>
        <v>0</v>
      </c>
    </row>
    <row r="383" spans="1:7" ht="89.25">
      <c r="A383" s="411"/>
      <c r="B383" s="407"/>
      <c r="C383" s="410"/>
      <c r="D383" s="410"/>
      <c r="E383" s="280" t="s">
        <v>1167</v>
      </c>
      <c r="F383" s="282" t="s">
        <v>824</v>
      </c>
      <c r="G383" s="271">
        <f t="shared" ca="1" si="11"/>
        <v>0</v>
      </c>
    </row>
    <row r="384" spans="1:7" ht="21.75" customHeight="1">
      <c r="A384" s="411"/>
      <c r="B384" s="407"/>
      <c r="C384" s="410"/>
      <c r="D384" s="410" t="s">
        <v>1162</v>
      </c>
      <c r="E384" s="410"/>
      <c r="F384" s="282" t="s">
        <v>824</v>
      </c>
      <c r="G384" s="271">
        <f t="shared" ca="1" si="11"/>
        <v>0</v>
      </c>
    </row>
    <row r="385" spans="1:7" ht="21.75" customHeight="1">
      <c r="A385" s="411"/>
      <c r="B385" s="407"/>
      <c r="C385" s="414" t="s">
        <v>1072</v>
      </c>
      <c r="D385" s="410" t="s">
        <v>1103</v>
      </c>
      <c r="E385" s="410"/>
      <c r="F385" s="282" t="s">
        <v>824</v>
      </c>
      <c r="G385" s="271">
        <f t="shared" ca="1" si="11"/>
        <v>27</v>
      </c>
    </row>
    <row r="386" spans="1:7" ht="21.75" customHeight="1">
      <c r="A386" s="411"/>
      <c r="B386" s="407"/>
      <c r="C386" s="414"/>
      <c r="D386" s="410" t="s">
        <v>1104</v>
      </c>
      <c r="E386" s="410"/>
      <c r="F386" s="282" t="s">
        <v>824</v>
      </c>
      <c r="G386" s="271" t="str">
        <f t="shared" ca="1" si="11"/>
        <v/>
      </c>
    </row>
    <row r="387" spans="1:7" ht="21.75" customHeight="1">
      <c r="A387" s="411"/>
      <c r="B387" s="407"/>
      <c r="C387" s="410" t="s">
        <v>1154</v>
      </c>
      <c r="D387" s="410"/>
      <c r="E387" s="410"/>
      <c r="F387" s="282" t="s">
        <v>786</v>
      </c>
      <c r="G387" s="271" t="str">
        <f t="shared" ca="1" si="11"/>
        <v>в первую смену</v>
      </c>
    </row>
    <row r="388" spans="1:7" ht="21.75" customHeight="1">
      <c r="A388" s="411"/>
      <c r="B388" s="407"/>
      <c r="C388" s="280"/>
      <c r="D388" s="280"/>
      <c r="E388" s="280" t="s">
        <v>1117</v>
      </c>
      <c r="F388" s="282" t="s">
        <v>786</v>
      </c>
      <c r="G388" s="271">
        <f t="shared" ca="1" si="11"/>
        <v>0</v>
      </c>
    </row>
    <row r="389" spans="1:7" ht="21.75" customHeight="1">
      <c r="A389" s="411"/>
      <c r="B389" s="407"/>
      <c r="C389" s="410" t="s">
        <v>1155</v>
      </c>
      <c r="D389" s="410"/>
      <c r="E389" s="410" t="s">
        <v>1118</v>
      </c>
      <c r="F389" s="282" t="s">
        <v>786</v>
      </c>
      <c r="G389" s="271">
        <f t="shared" ca="1" si="11"/>
        <v>0</v>
      </c>
    </row>
    <row r="390" spans="1:7" ht="21.75" customHeight="1">
      <c r="A390" s="411"/>
      <c r="B390" s="407"/>
      <c r="C390" s="410"/>
      <c r="D390" s="410"/>
      <c r="E390" s="410"/>
      <c r="F390" s="282" t="s">
        <v>824</v>
      </c>
      <c r="G390" s="271">
        <f t="shared" ca="1" si="11"/>
        <v>0</v>
      </c>
    </row>
    <row r="391" spans="1:7" ht="21.75" customHeight="1">
      <c r="A391" s="411"/>
      <c r="B391" s="407"/>
      <c r="C391" s="410"/>
      <c r="D391" s="410"/>
      <c r="E391" s="410" t="s">
        <v>1118</v>
      </c>
      <c r="F391" s="282" t="s">
        <v>786</v>
      </c>
      <c r="G391" s="271">
        <f t="shared" ca="1" si="11"/>
        <v>0</v>
      </c>
    </row>
    <row r="392" spans="1:7" ht="21.75" customHeight="1">
      <c r="A392" s="411"/>
      <c r="B392" s="407"/>
      <c r="C392" s="410"/>
      <c r="D392" s="410"/>
      <c r="E392" s="410"/>
      <c r="F392" s="282" t="s">
        <v>824</v>
      </c>
      <c r="G392" s="271">
        <f t="shared" ca="1" si="11"/>
        <v>0</v>
      </c>
    </row>
    <row r="393" spans="1:7" ht="21.75" customHeight="1">
      <c r="A393" s="411"/>
      <c r="B393" s="410" t="s">
        <v>1153</v>
      </c>
      <c r="C393" s="410"/>
      <c r="D393" s="410"/>
      <c r="E393" s="280" t="s">
        <v>1119</v>
      </c>
      <c r="F393" s="282" t="s">
        <v>1125</v>
      </c>
      <c r="G393" s="271">
        <f t="shared" ca="1" si="11"/>
        <v>1</v>
      </c>
    </row>
    <row r="394" spans="1:7" ht="21.75" customHeight="1">
      <c r="A394" s="411"/>
      <c r="B394" s="410"/>
      <c r="C394" s="410"/>
      <c r="D394" s="410"/>
      <c r="E394" s="280" t="s">
        <v>1120</v>
      </c>
      <c r="F394" s="282" t="s">
        <v>824</v>
      </c>
      <c r="G394" s="271">
        <f t="shared" ca="1" si="11"/>
        <v>27</v>
      </c>
    </row>
    <row r="395" spans="1:7" ht="21.75" customHeight="1">
      <c r="A395" s="411"/>
      <c r="B395" s="407" t="s">
        <v>1062</v>
      </c>
      <c r="C395" s="410" t="s">
        <v>1156</v>
      </c>
      <c r="D395" s="410" t="s">
        <v>1105</v>
      </c>
      <c r="E395" s="280" t="s">
        <v>1121</v>
      </c>
      <c r="F395" s="282" t="s">
        <v>824</v>
      </c>
      <c r="G395" s="271">
        <f t="shared" ca="1" si="11"/>
        <v>0</v>
      </c>
    </row>
    <row r="396" spans="1:7" ht="21.75" customHeight="1">
      <c r="A396" s="411"/>
      <c r="B396" s="407"/>
      <c r="C396" s="410"/>
      <c r="D396" s="410"/>
      <c r="E396" s="280" t="s">
        <v>1122</v>
      </c>
      <c r="F396" s="282" t="s">
        <v>824</v>
      </c>
      <c r="G396" s="271">
        <f t="shared" ca="1" si="11"/>
        <v>0</v>
      </c>
    </row>
    <row r="397" spans="1:7" ht="21.75" customHeight="1">
      <c r="A397" s="411"/>
      <c r="B397" s="407"/>
      <c r="C397" s="410"/>
      <c r="D397" s="410" t="s">
        <v>1106</v>
      </c>
      <c r="E397" s="280" t="s">
        <v>1121</v>
      </c>
      <c r="F397" s="282" t="s">
        <v>824</v>
      </c>
      <c r="G397" s="271">
        <f t="shared" ca="1" si="11"/>
        <v>0</v>
      </c>
    </row>
    <row r="398" spans="1:7" ht="21.75" customHeight="1">
      <c r="A398" s="411"/>
      <c r="B398" s="407"/>
      <c r="C398" s="410"/>
      <c r="D398" s="410"/>
      <c r="E398" s="280" t="s">
        <v>1122</v>
      </c>
      <c r="F398" s="282" t="s">
        <v>824</v>
      </c>
      <c r="G398" s="271">
        <f t="shared" ca="1" si="11"/>
        <v>0</v>
      </c>
    </row>
    <row r="399" spans="1:7" ht="21.75" customHeight="1">
      <c r="A399" s="411"/>
      <c r="B399" s="407"/>
      <c r="C399" s="410"/>
      <c r="D399" s="410" t="s">
        <v>1107</v>
      </c>
      <c r="E399" s="280" t="s">
        <v>1121</v>
      </c>
      <c r="F399" s="282" t="s">
        <v>824</v>
      </c>
      <c r="G399" s="271">
        <f t="shared" ca="1" si="11"/>
        <v>9</v>
      </c>
    </row>
    <row r="400" spans="1:7" ht="21.75" customHeight="1">
      <c r="A400" s="411"/>
      <c r="B400" s="407"/>
      <c r="C400" s="410"/>
      <c r="D400" s="410"/>
      <c r="E400" s="280" t="s">
        <v>1122</v>
      </c>
      <c r="F400" s="282" t="s">
        <v>824</v>
      </c>
      <c r="G400" s="271">
        <f t="shared" ca="1" si="11"/>
        <v>0</v>
      </c>
    </row>
    <row r="401" spans="1:7" ht="21.75" customHeight="1">
      <c r="A401" s="411"/>
      <c r="B401" s="407"/>
      <c r="C401" s="410"/>
      <c r="D401" s="410" t="s">
        <v>1108</v>
      </c>
      <c r="E401" s="280" t="s">
        <v>1121</v>
      </c>
      <c r="F401" s="282" t="s">
        <v>824</v>
      </c>
      <c r="G401" s="271">
        <f t="shared" ca="1" si="11"/>
        <v>0</v>
      </c>
    </row>
    <row r="402" spans="1:7" ht="21.75" customHeight="1">
      <c r="A402" s="411"/>
      <c r="B402" s="407"/>
      <c r="C402" s="410"/>
      <c r="D402" s="410"/>
      <c r="E402" s="280" t="s">
        <v>1122</v>
      </c>
      <c r="F402" s="282" t="s">
        <v>824</v>
      </c>
      <c r="G402" s="271">
        <f t="shared" ca="1" si="11"/>
        <v>0</v>
      </c>
    </row>
    <row r="403" spans="1:7" ht="21.75" customHeight="1">
      <c r="A403" s="411"/>
      <c r="B403" s="407"/>
      <c r="C403" s="410"/>
      <c r="D403" s="410" t="s">
        <v>1109</v>
      </c>
      <c r="E403" s="280" t="s">
        <v>1121</v>
      </c>
      <c r="F403" s="282" t="s">
        <v>824</v>
      </c>
      <c r="G403" s="271">
        <f t="shared" ca="1" si="11"/>
        <v>0</v>
      </c>
    </row>
    <row r="404" spans="1:7" ht="21.75" customHeight="1">
      <c r="A404" s="411"/>
      <c r="B404" s="407"/>
      <c r="C404" s="410"/>
      <c r="D404" s="410"/>
      <c r="E404" s="280" t="s">
        <v>1122</v>
      </c>
      <c r="F404" s="282" t="s">
        <v>824</v>
      </c>
      <c r="G404" s="271">
        <f t="shared" ca="1" si="11"/>
        <v>0</v>
      </c>
    </row>
    <row r="405" spans="1:7" ht="21.75" customHeight="1">
      <c r="A405" s="411"/>
      <c r="B405" s="407"/>
      <c r="C405" s="410"/>
      <c r="D405" s="410" t="s">
        <v>1110</v>
      </c>
      <c r="E405" s="280" t="s">
        <v>1121</v>
      </c>
      <c r="F405" s="282" t="s">
        <v>824</v>
      </c>
      <c r="G405" s="271">
        <f t="shared" ca="1" si="11"/>
        <v>0</v>
      </c>
    </row>
    <row r="406" spans="1:7" ht="21.75" customHeight="1">
      <c r="A406" s="411"/>
      <c r="B406" s="407"/>
      <c r="C406" s="410"/>
      <c r="D406" s="410"/>
      <c r="E406" s="280" t="s">
        <v>1122</v>
      </c>
      <c r="F406" s="282" t="s">
        <v>824</v>
      </c>
      <c r="G406" s="271">
        <f t="shared" ca="1" si="11"/>
        <v>0</v>
      </c>
    </row>
    <row r="407" spans="1:7" ht="21.75" customHeight="1">
      <c r="A407" s="411"/>
      <c r="B407" s="407"/>
      <c r="C407" s="410" t="s">
        <v>1157</v>
      </c>
      <c r="D407" s="410" t="s">
        <v>1163</v>
      </c>
      <c r="E407" s="410"/>
      <c r="F407" s="282" t="s">
        <v>1130</v>
      </c>
      <c r="G407" s="271">
        <f t="shared" ca="1" si="11"/>
        <v>0</v>
      </c>
    </row>
    <row r="408" spans="1:7" ht="21.75" customHeight="1">
      <c r="A408" s="411"/>
      <c r="B408" s="407"/>
      <c r="C408" s="410"/>
      <c r="D408" s="410" t="s">
        <v>1164</v>
      </c>
      <c r="E408" s="410"/>
      <c r="F408" s="282" t="s">
        <v>824</v>
      </c>
      <c r="G408" s="271">
        <f t="shared" ca="1" si="11"/>
        <v>27</v>
      </c>
    </row>
    <row r="409" spans="1:7" ht="166.5" customHeight="1">
      <c r="A409" s="407" t="s">
        <v>1150</v>
      </c>
      <c r="B409" s="407"/>
      <c r="C409" s="408" t="s">
        <v>1158</v>
      </c>
      <c r="D409" s="409" t="s">
        <v>1165</v>
      </c>
      <c r="E409" s="280" t="s">
        <v>1168</v>
      </c>
      <c r="F409" s="282" t="s">
        <v>1130</v>
      </c>
      <c r="G409" s="271">
        <f t="shared" ca="1" si="11"/>
        <v>14</v>
      </c>
    </row>
    <row r="410" spans="1:7" ht="165.75">
      <c r="A410" s="407"/>
      <c r="B410" s="407"/>
      <c r="C410" s="408"/>
      <c r="D410" s="409"/>
      <c r="E410" s="280" t="s">
        <v>1169</v>
      </c>
      <c r="F410" s="282" t="s">
        <v>824</v>
      </c>
      <c r="G410" s="271">
        <f t="shared" ca="1" si="11"/>
        <v>36</v>
      </c>
    </row>
    <row r="411" spans="1:7" ht="76.5">
      <c r="A411" s="407"/>
      <c r="B411" s="407"/>
      <c r="C411" s="408"/>
      <c r="D411" s="409"/>
      <c r="E411" s="280" t="s">
        <v>1170</v>
      </c>
      <c r="F411" s="282" t="s">
        <v>824</v>
      </c>
      <c r="G411" s="271">
        <f t="shared" ca="1" si="11"/>
        <v>5</v>
      </c>
    </row>
    <row r="412" spans="1:7" ht="153.75" customHeight="1">
      <c r="A412" s="407"/>
      <c r="B412" s="407"/>
      <c r="C412" s="408"/>
      <c r="D412" s="409" t="s">
        <v>1166</v>
      </c>
      <c r="E412" s="280" t="s">
        <v>1171</v>
      </c>
      <c r="F412" s="282" t="s">
        <v>1130</v>
      </c>
      <c r="G412" s="271">
        <f t="shared" ca="1" si="11"/>
        <v>0</v>
      </c>
    </row>
    <row r="413" spans="1:7" ht="165.75">
      <c r="A413" s="407"/>
      <c r="B413" s="407"/>
      <c r="C413" s="408"/>
      <c r="D413" s="409"/>
      <c r="E413" s="280" t="s">
        <v>1169</v>
      </c>
      <c r="F413" s="282" t="s">
        <v>824</v>
      </c>
      <c r="G413" s="271">
        <f t="shared" ca="1" si="11"/>
        <v>0</v>
      </c>
    </row>
    <row r="414" spans="1:7" ht="76.5">
      <c r="A414" s="407"/>
      <c r="B414" s="407"/>
      <c r="C414" s="408"/>
      <c r="D414" s="409"/>
      <c r="E414" s="280" t="s">
        <v>1170</v>
      </c>
      <c r="F414" s="282" t="s">
        <v>824</v>
      </c>
      <c r="G414" s="271">
        <f t="shared" ca="1" si="11"/>
        <v>0</v>
      </c>
    </row>
    <row r="415" spans="1:7" ht="24" customHeight="1">
      <c r="A415" s="407"/>
      <c r="B415" s="407"/>
      <c r="C415" s="408" t="s">
        <v>1159</v>
      </c>
      <c r="D415" s="408"/>
      <c r="E415" s="408"/>
      <c r="F415" s="282" t="s">
        <v>824</v>
      </c>
      <c r="G415" s="271">
        <f t="shared" ca="1" si="11"/>
        <v>0</v>
      </c>
    </row>
    <row r="416" spans="1:7" ht="24" customHeight="1">
      <c r="A416" s="407"/>
      <c r="B416" s="407"/>
      <c r="C416" s="408" t="s">
        <v>1160</v>
      </c>
      <c r="D416" s="408"/>
      <c r="E416" s="408"/>
      <c r="F416" s="282" t="s">
        <v>824</v>
      </c>
      <c r="G416" s="271">
        <f t="shared" ca="1" si="11"/>
        <v>27</v>
      </c>
    </row>
    <row r="417" spans="1:7" ht="24" customHeight="1">
      <c r="A417" s="411" t="s">
        <v>1149</v>
      </c>
      <c r="B417" s="412" t="s">
        <v>1488</v>
      </c>
      <c r="C417" s="412"/>
      <c r="D417" s="412"/>
      <c r="E417" s="412"/>
      <c r="F417" s="277" t="s">
        <v>786</v>
      </c>
      <c r="G417" s="271" t="str">
        <f t="shared" ref="G417:G460" ca="1" si="12">INDIRECT(CONCATENATE("'Форма ОУ ФГОС ООО, кадры 5-11'!",ADDRESS(COLUMN()+63,ROW()-416)))</f>
        <v>5 класс</v>
      </c>
    </row>
    <row r="418" spans="1:7" ht="24" customHeight="1">
      <c r="A418" s="411"/>
      <c r="B418" s="407" t="s">
        <v>1060</v>
      </c>
      <c r="C418" s="413" t="s">
        <v>1065</v>
      </c>
      <c r="D418" s="413"/>
      <c r="E418" s="413"/>
      <c r="F418" s="279" t="s">
        <v>890</v>
      </c>
      <c r="G418" s="271">
        <f t="shared" ca="1" si="12"/>
        <v>28</v>
      </c>
    </row>
    <row r="419" spans="1:7" ht="24" customHeight="1">
      <c r="A419" s="411"/>
      <c r="B419" s="407"/>
      <c r="C419" s="410" t="s">
        <v>1066</v>
      </c>
      <c r="D419" s="410"/>
      <c r="E419" s="410"/>
      <c r="F419" s="281" t="s">
        <v>890</v>
      </c>
      <c r="G419" s="271">
        <f t="shared" ca="1" si="12"/>
        <v>0</v>
      </c>
    </row>
    <row r="420" spans="1:7" ht="24" customHeight="1">
      <c r="A420" s="411"/>
      <c r="B420" s="407"/>
      <c r="C420" s="410" t="s">
        <v>1067</v>
      </c>
      <c r="D420" s="410"/>
      <c r="E420" s="410"/>
      <c r="F420" s="281" t="s">
        <v>890</v>
      </c>
      <c r="G420" s="271">
        <f t="shared" ca="1" si="12"/>
        <v>0</v>
      </c>
    </row>
    <row r="421" spans="1:7" ht="24" customHeight="1">
      <c r="A421" s="411"/>
      <c r="B421" s="407"/>
      <c r="C421" s="410" t="s">
        <v>1068</v>
      </c>
      <c r="D421" s="410"/>
      <c r="E421" s="410"/>
      <c r="F421" s="281" t="s">
        <v>890</v>
      </c>
      <c r="G421" s="271">
        <f t="shared" ca="1" si="12"/>
        <v>10</v>
      </c>
    </row>
    <row r="422" spans="1:7" ht="24" customHeight="1">
      <c r="A422" s="411"/>
      <c r="B422" s="407"/>
      <c r="C422" s="410" t="s">
        <v>1069</v>
      </c>
      <c r="D422" s="410" t="s">
        <v>1098</v>
      </c>
      <c r="E422" s="410"/>
      <c r="F422" s="281" t="s">
        <v>890</v>
      </c>
      <c r="G422" s="271">
        <f t="shared" ca="1" si="12"/>
        <v>6</v>
      </c>
    </row>
    <row r="423" spans="1:7" ht="24" customHeight="1">
      <c r="A423" s="411"/>
      <c r="B423" s="407"/>
      <c r="C423" s="410"/>
      <c r="D423" s="410" t="s">
        <v>1099</v>
      </c>
      <c r="E423" s="410"/>
      <c r="F423" s="281" t="s">
        <v>890</v>
      </c>
      <c r="G423" s="271">
        <f t="shared" ca="1" si="12"/>
        <v>7</v>
      </c>
    </row>
    <row r="424" spans="1:7" ht="24" customHeight="1">
      <c r="A424" s="411"/>
      <c r="B424" s="407"/>
      <c r="C424" s="410"/>
      <c r="D424" s="410" t="s">
        <v>1100</v>
      </c>
      <c r="E424" s="410"/>
      <c r="F424" s="281" t="s">
        <v>890</v>
      </c>
      <c r="G424" s="271">
        <f t="shared" ca="1" si="12"/>
        <v>4</v>
      </c>
    </row>
    <row r="425" spans="1:7" ht="64.5" customHeight="1">
      <c r="A425" s="411"/>
      <c r="B425" s="407" t="s">
        <v>1152</v>
      </c>
      <c r="C425" s="410" t="s">
        <v>1071</v>
      </c>
      <c r="D425" s="410" t="s">
        <v>1161</v>
      </c>
      <c r="E425" s="280" t="s">
        <v>1114</v>
      </c>
      <c r="F425" s="282" t="s">
        <v>824</v>
      </c>
      <c r="G425" s="271">
        <f t="shared" ca="1" si="12"/>
        <v>0</v>
      </c>
    </row>
    <row r="426" spans="1:7" ht="51">
      <c r="A426" s="411"/>
      <c r="B426" s="407"/>
      <c r="C426" s="410"/>
      <c r="D426" s="410"/>
      <c r="E426" s="280" t="s">
        <v>1115</v>
      </c>
      <c r="F426" s="282" t="s">
        <v>824</v>
      </c>
      <c r="G426" s="271">
        <f t="shared" ca="1" si="12"/>
        <v>0</v>
      </c>
    </row>
    <row r="427" spans="1:7" ht="89.25">
      <c r="A427" s="411"/>
      <c r="B427" s="407"/>
      <c r="C427" s="410"/>
      <c r="D427" s="410"/>
      <c r="E427" s="280" t="s">
        <v>1167</v>
      </c>
      <c r="F427" s="282" t="s">
        <v>824</v>
      </c>
      <c r="G427" s="271">
        <f t="shared" ca="1" si="12"/>
        <v>0</v>
      </c>
    </row>
    <row r="428" spans="1:7" ht="25.5" customHeight="1">
      <c r="A428" s="411"/>
      <c r="B428" s="407"/>
      <c r="C428" s="410"/>
      <c r="D428" s="410" t="s">
        <v>1162</v>
      </c>
      <c r="E428" s="410"/>
      <c r="F428" s="282" t="s">
        <v>824</v>
      </c>
      <c r="G428" s="271">
        <f t="shared" ca="1" si="12"/>
        <v>0</v>
      </c>
    </row>
    <row r="429" spans="1:7" ht="25.5" customHeight="1">
      <c r="A429" s="411"/>
      <c r="B429" s="407"/>
      <c r="C429" s="414" t="s">
        <v>1072</v>
      </c>
      <c r="D429" s="410" t="s">
        <v>1103</v>
      </c>
      <c r="E429" s="410"/>
      <c r="F429" s="282" t="s">
        <v>824</v>
      </c>
      <c r="G429" s="271">
        <f t="shared" ca="1" si="12"/>
        <v>28</v>
      </c>
    </row>
    <row r="430" spans="1:7" ht="25.5" customHeight="1">
      <c r="A430" s="411"/>
      <c r="B430" s="407"/>
      <c r="C430" s="414"/>
      <c r="D430" s="410" t="s">
        <v>1104</v>
      </c>
      <c r="E430" s="410"/>
      <c r="F430" s="282" t="s">
        <v>824</v>
      </c>
      <c r="G430" s="271" t="str">
        <f t="shared" ca="1" si="12"/>
        <v/>
      </c>
    </row>
    <row r="431" spans="1:7" ht="25.5" customHeight="1">
      <c r="A431" s="411"/>
      <c r="B431" s="407"/>
      <c r="C431" s="410" t="s">
        <v>1154</v>
      </c>
      <c r="D431" s="410"/>
      <c r="E431" s="410"/>
      <c r="F431" s="282" t="s">
        <v>786</v>
      </c>
      <c r="G431" s="271" t="str">
        <f t="shared" ca="1" si="12"/>
        <v>в первую смену</v>
      </c>
    </row>
    <row r="432" spans="1:7" ht="25.5" customHeight="1">
      <c r="A432" s="411"/>
      <c r="B432" s="407"/>
      <c r="C432" s="280"/>
      <c r="D432" s="280"/>
      <c r="E432" s="280" t="s">
        <v>1117</v>
      </c>
      <c r="F432" s="282" t="s">
        <v>786</v>
      </c>
      <c r="G432" s="271">
        <f t="shared" ca="1" si="12"/>
        <v>0</v>
      </c>
    </row>
    <row r="433" spans="1:7" ht="25.5" customHeight="1">
      <c r="A433" s="411"/>
      <c r="B433" s="407"/>
      <c r="C433" s="410" t="s">
        <v>1155</v>
      </c>
      <c r="D433" s="410"/>
      <c r="E433" s="410" t="s">
        <v>1118</v>
      </c>
      <c r="F433" s="282" t="s">
        <v>786</v>
      </c>
      <c r="G433" s="271">
        <f t="shared" ca="1" si="12"/>
        <v>0</v>
      </c>
    </row>
    <row r="434" spans="1:7" ht="25.5" customHeight="1">
      <c r="A434" s="411"/>
      <c r="B434" s="407"/>
      <c r="C434" s="410"/>
      <c r="D434" s="410"/>
      <c r="E434" s="410"/>
      <c r="F434" s="282" t="s">
        <v>824</v>
      </c>
      <c r="G434" s="271">
        <f t="shared" ca="1" si="12"/>
        <v>0</v>
      </c>
    </row>
    <row r="435" spans="1:7" ht="25.5" customHeight="1">
      <c r="A435" s="411"/>
      <c r="B435" s="407"/>
      <c r="C435" s="410"/>
      <c r="D435" s="410"/>
      <c r="E435" s="410" t="s">
        <v>1118</v>
      </c>
      <c r="F435" s="282" t="s">
        <v>786</v>
      </c>
      <c r="G435" s="271">
        <f t="shared" ca="1" si="12"/>
        <v>0</v>
      </c>
    </row>
    <row r="436" spans="1:7" ht="25.5" customHeight="1">
      <c r="A436" s="411"/>
      <c r="B436" s="407"/>
      <c r="C436" s="410"/>
      <c r="D436" s="410"/>
      <c r="E436" s="410"/>
      <c r="F436" s="282" t="s">
        <v>824</v>
      </c>
      <c r="G436" s="271">
        <f t="shared" ca="1" si="12"/>
        <v>0</v>
      </c>
    </row>
    <row r="437" spans="1:7" ht="25.5" customHeight="1">
      <c r="A437" s="411"/>
      <c r="B437" s="410" t="s">
        <v>1153</v>
      </c>
      <c r="C437" s="410"/>
      <c r="D437" s="410"/>
      <c r="E437" s="280" t="s">
        <v>1119</v>
      </c>
      <c r="F437" s="282" t="s">
        <v>1125</v>
      </c>
      <c r="G437" s="271">
        <f t="shared" ca="1" si="12"/>
        <v>1</v>
      </c>
    </row>
    <row r="438" spans="1:7" ht="25.5" customHeight="1">
      <c r="A438" s="411"/>
      <c r="B438" s="410"/>
      <c r="C438" s="410"/>
      <c r="D438" s="410"/>
      <c r="E438" s="280" t="s">
        <v>1120</v>
      </c>
      <c r="F438" s="282" t="s">
        <v>824</v>
      </c>
      <c r="G438" s="271">
        <f t="shared" ca="1" si="12"/>
        <v>28</v>
      </c>
    </row>
    <row r="439" spans="1:7" ht="25.5" customHeight="1">
      <c r="A439" s="411"/>
      <c r="B439" s="407" t="s">
        <v>1062</v>
      </c>
      <c r="C439" s="410" t="s">
        <v>1156</v>
      </c>
      <c r="D439" s="410" t="s">
        <v>1105</v>
      </c>
      <c r="E439" s="280" t="s">
        <v>1121</v>
      </c>
      <c r="F439" s="282" t="s">
        <v>824</v>
      </c>
      <c r="G439" s="271">
        <f t="shared" ca="1" si="12"/>
        <v>9</v>
      </c>
    </row>
    <row r="440" spans="1:7" ht="25.5" customHeight="1">
      <c r="A440" s="411"/>
      <c r="B440" s="407"/>
      <c r="C440" s="410"/>
      <c r="D440" s="410"/>
      <c r="E440" s="280" t="s">
        <v>1122</v>
      </c>
      <c r="F440" s="282" t="s">
        <v>824</v>
      </c>
      <c r="G440" s="271">
        <f t="shared" ca="1" si="12"/>
        <v>0</v>
      </c>
    </row>
    <row r="441" spans="1:7" ht="25.5" customHeight="1">
      <c r="A441" s="411"/>
      <c r="B441" s="407"/>
      <c r="C441" s="410"/>
      <c r="D441" s="410" t="s">
        <v>1106</v>
      </c>
      <c r="E441" s="280" t="s">
        <v>1121</v>
      </c>
      <c r="F441" s="282" t="s">
        <v>824</v>
      </c>
      <c r="G441" s="271">
        <f t="shared" ca="1" si="12"/>
        <v>0</v>
      </c>
    </row>
    <row r="442" spans="1:7" ht="25.5" customHeight="1">
      <c r="A442" s="411"/>
      <c r="B442" s="407"/>
      <c r="C442" s="410"/>
      <c r="D442" s="410"/>
      <c r="E442" s="280" t="s">
        <v>1122</v>
      </c>
      <c r="F442" s="282" t="s">
        <v>824</v>
      </c>
      <c r="G442" s="271">
        <f t="shared" ca="1" si="12"/>
        <v>0</v>
      </c>
    </row>
    <row r="443" spans="1:7" ht="25.5" customHeight="1">
      <c r="A443" s="411"/>
      <c r="B443" s="407"/>
      <c r="C443" s="410"/>
      <c r="D443" s="410" t="s">
        <v>1107</v>
      </c>
      <c r="E443" s="280" t="s">
        <v>1121</v>
      </c>
      <c r="F443" s="282" t="s">
        <v>824</v>
      </c>
      <c r="G443" s="271">
        <f t="shared" ca="1" si="12"/>
        <v>0</v>
      </c>
    </row>
    <row r="444" spans="1:7" ht="25.5" customHeight="1">
      <c r="A444" s="411"/>
      <c r="B444" s="407"/>
      <c r="C444" s="410"/>
      <c r="D444" s="410"/>
      <c r="E444" s="280" t="s">
        <v>1122</v>
      </c>
      <c r="F444" s="282" t="s">
        <v>824</v>
      </c>
      <c r="G444" s="271">
        <f t="shared" ca="1" si="12"/>
        <v>0</v>
      </c>
    </row>
    <row r="445" spans="1:7" ht="25.5" customHeight="1">
      <c r="A445" s="411"/>
      <c r="B445" s="407"/>
      <c r="C445" s="410"/>
      <c r="D445" s="410" t="s">
        <v>1108</v>
      </c>
      <c r="E445" s="280" t="s">
        <v>1121</v>
      </c>
      <c r="F445" s="282" t="s">
        <v>824</v>
      </c>
      <c r="G445" s="271">
        <f t="shared" ca="1" si="12"/>
        <v>0</v>
      </c>
    </row>
    <row r="446" spans="1:7" ht="25.5" customHeight="1">
      <c r="A446" s="411"/>
      <c r="B446" s="407"/>
      <c r="C446" s="410"/>
      <c r="D446" s="410"/>
      <c r="E446" s="280" t="s">
        <v>1122</v>
      </c>
      <c r="F446" s="282" t="s">
        <v>824</v>
      </c>
      <c r="G446" s="271">
        <f t="shared" ca="1" si="12"/>
        <v>0</v>
      </c>
    </row>
    <row r="447" spans="1:7" ht="25.5" customHeight="1">
      <c r="A447" s="411"/>
      <c r="B447" s="407"/>
      <c r="C447" s="410"/>
      <c r="D447" s="410" t="s">
        <v>1109</v>
      </c>
      <c r="E447" s="280" t="s">
        <v>1121</v>
      </c>
      <c r="F447" s="282" t="s">
        <v>824</v>
      </c>
      <c r="G447" s="271">
        <f t="shared" ca="1" si="12"/>
        <v>0</v>
      </c>
    </row>
    <row r="448" spans="1:7" ht="25.5" customHeight="1">
      <c r="A448" s="411"/>
      <c r="B448" s="407"/>
      <c r="C448" s="410"/>
      <c r="D448" s="410"/>
      <c r="E448" s="280" t="s">
        <v>1122</v>
      </c>
      <c r="F448" s="282" t="s">
        <v>824</v>
      </c>
      <c r="G448" s="271">
        <f t="shared" ca="1" si="12"/>
        <v>0</v>
      </c>
    </row>
    <row r="449" spans="1:7" ht="25.5" customHeight="1">
      <c r="A449" s="411"/>
      <c r="B449" s="407"/>
      <c r="C449" s="410"/>
      <c r="D449" s="410" t="s">
        <v>1110</v>
      </c>
      <c r="E449" s="280" t="s">
        <v>1121</v>
      </c>
      <c r="F449" s="282" t="s">
        <v>824</v>
      </c>
      <c r="G449" s="271">
        <f t="shared" ca="1" si="12"/>
        <v>0</v>
      </c>
    </row>
    <row r="450" spans="1:7" ht="25.5" customHeight="1">
      <c r="A450" s="411"/>
      <c r="B450" s="407"/>
      <c r="C450" s="410"/>
      <c r="D450" s="410"/>
      <c r="E450" s="280" t="s">
        <v>1122</v>
      </c>
      <c r="F450" s="282" t="s">
        <v>824</v>
      </c>
      <c r="G450" s="271">
        <f t="shared" ca="1" si="12"/>
        <v>0</v>
      </c>
    </row>
    <row r="451" spans="1:7" ht="25.5" customHeight="1">
      <c r="A451" s="411"/>
      <c r="B451" s="407"/>
      <c r="C451" s="410" t="s">
        <v>1157</v>
      </c>
      <c r="D451" s="410" t="s">
        <v>1163</v>
      </c>
      <c r="E451" s="410"/>
      <c r="F451" s="282" t="s">
        <v>1130</v>
      </c>
      <c r="G451" s="271">
        <f t="shared" ca="1" si="12"/>
        <v>0</v>
      </c>
    </row>
    <row r="452" spans="1:7" ht="15.75" customHeight="1">
      <c r="A452" s="411"/>
      <c r="B452" s="407"/>
      <c r="C452" s="410"/>
      <c r="D452" s="410" t="s">
        <v>1164</v>
      </c>
      <c r="E452" s="410"/>
      <c r="F452" s="282" t="s">
        <v>824</v>
      </c>
      <c r="G452" s="271">
        <f t="shared" ca="1" si="12"/>
        <v>28</v>
      </c>
    </row>
    <row r="453" spans="1:7" ht="166.5" customHeight="1">
      <c r="A453" s="407" t="s">
        <v>1150</v>
      </c>
      <c r="B453" s="407"/>
      <c r="C453" s="408" t="s">
        <v>1158</v>
      </c>
      <c r="D453" s="409" t="s">
        <v>1165</v>
      </c>
      <c r="E453" s="280" t="s">
        <v>1168</v>
      </c>
      <c r="F453" s="282" t="s">
        <v>1130</v>
      </c>
      <c r="G453" s="271">
        <f t="shared" ca="1" si="12"/>
        <v>14</v>
      </c>
    </row>
    <row r="454" spans="1:7" ht="165.75">
      <c r="A454" s="407"/>
      <c r="B454" s="407"/>
      <c r="C454" s="408"/>
      <c r="D454" s="409"/>
      <c r="E454" s="280" t="s">
        <v>1169</v>
      </c>
      <c r="F454" s="282" t="s">
        <v>824</v>
      </c>
      <c r="G454" s="271">
        <f t="shared" ca="1" si="12"/>
        <v>20</v>
      </c>
    </row>
    <row r="455" spans="1:7" ht="76.5">
      <c r="A455" s="407"/>
      <c r="B455" s="407"/>
      <c r="C455" s="408"/>
      <c r="D455" s="409"/>
      <c r="E455" s="280" t="s">
        <v>1170</v>
      </c>
      <c r="F455" s="282" t="s">
        <v>824</v>
      </c>
      <c r="G455" s="271">
        <f t="shared" ca="1" si="12"/>
        <v>2</v>
      </c>
    </row>
    <row r="456" spans="1:7" ht="153.75" customHeight="1">
      <c r="A456" s="407"/>
      <c r="B456" s="407"/>
      <c r="C456" s="408"/>
      <c r="D456" s="409" t="s">
        <v>1166</v>
      </c>
      <c r="E456" s="280" t="s">
        <v>1171</v>
      </c>
      <c r="F456" s="282" t="s">
        <v>1130</v>
      </c>
      <c r="G456" s="271">
        <f t="shared" ca="1" si="12"/>
        <v>0</v>
      </c>
    </row>
    <row r="457" spans="1:7" ht="165.75">
      <c r="A457" s="407"/>
      <c r="B457" s="407"/>
      <c r="C457" s="408"/>
      <c r="D457" s="409"/>
      <c r="E457" s="280" t="s">
        <v>1169</v>
      </c>
      <c r="F457" s="282" t="s">
        <v>824</v>
      </c>
      <c r="G457" s="271">
        <f t="shared" ca="1" si="12"/>
        <v>0</v>
      </c>
    </row>
    <row r="458" spans="1:7" ht="76.5">
      <c r="A458" s="407"/>
      <c r="B458" s="407"/>
      <c r="C458" s="408"/>
      <c r="D458" s="409"/>
      <c r="E458" s="280" t="s">
        <v>1170</v>
      </c>
      <c r="F458" s="282" t="s">
        <v>824</v>
      </c>
      <c r="G458" s="271">
        <f t="shared" ca="1" si="12"/>
        <v>0</v>
      </c>
    </row>
    <row r="459" spans="1:7" ht="23.25" customHeight="1">
      <c r="A459" s="407"/>
      <c r="B459" s="407"/>
      <c r="C459" s="408" t="s">
        <v>1159</v>
      </c>
      <c r="D459" s="408"/>
      <c r="E459" s="408"/>
      <c r="F459" s="282" t="s">
        <v>824</v>
      </c>
      <c r="G459" s="271">
        <f t="shared" ca="1" si="12"/>
        <v>0</v>
      </c>
    </row>
    <row r="460" spans="1:7" ht="23.25" customHeight="1">
      <c r="A460" s="407"/>
      <c r="B460" s="407"/>
      <c r="C460" s="408" t="s">
        <v>1160</v>
      </c>
      <c r="D460" s="408"/>
      <c r="E460" s="408"/>
      <c r="F460" s="282" t="s">
        <v>824</v>
      </c>
      <c r="G460" s="271">
        <f t="shared" ca="1" si="12"/>
        <v>28</v>
      </c>
    </row>
    <row r="461" spans="1:7" ht="29.25" customHeight="1">
      <c r="A461" s="405" t="s">
        <v>1177</v>
      </c>
      <c r="B461" s="406" t="s">
        <v>1488</v>
      </c>
      <c r="C461" s="406"/>
      <c r="D461" s="406"/>
      <c r="E461" s="406"/>
      <c r="F461" s="276" t="s">
        <v>786</v>
      </c>
      <c r="G461" s="271" t="str">
        <f t="shared" ref="G461:G506" ca="1" si="13">INDIRECT(CONCATENATE("'Форма ОУ  ФГОС СОО'!",ADDRESS(COLUMN()+17,ROW()-460)))</f>
        <v>10 класс</v>
      </c>
    </row>
    <row r="462" spans="1:7" ht="29.25" customHeight="1">
      <c r="A462" s="405"/>
      <c r="B462" s="393" t="s">
        <v>1060</v>
      </c>
      <c r="C462" s="360" t="s">
        <v>1065</v>
      </c>
      <c r="D462" s="360"/>
      <c r="E462" s="360"/>
      <c r="F462" s="80" t="s">
        <v>890</v>
      </c>
      <c r="G462" s="271">
        <f t="shared" ca="1" si="13"/>
        <v>16</v>
      </c>
    </row>
    <row r="463" spans="1:7" ht="29.25" customHeight="1">
      <c r="A463" s="405"/>
      <c r="B463" s="393"/>
      <c r="C463" s="360" t="s">
        <v>1066</v>
      </c>
      <c r="D463" s="360"/>
      <c r="E463" s="360"/>
      <c r="F463" s="80" t="s">
        <v>890</v>
      </c>
      <c r="G463" s="271">
        <f t="shared" ca="1" si="13"/>
        <v>0</v>
      </c>
    </row>
    <row r="464" spans="1:7" ht="29.25" customHeight="1">
      <c r="A464" s="405"/>
      <c r="B464" s="393"/>
      <c r="C464" s="360" t="s">
        <v>1067</v>
      </c>
      <c r="D464" s="360"/>
      <c r="E464" s="360"/>
      <c r="F464" s="80" t="s">
        <v>890</v>
      </c>
      <c r="G464" s="271">
        <f t="shared" ca="1" si="13"/>
        <v>0</v>
      </c>
    </row>
    <row r="465" spans="1:7" ht="38.25" customHeight="1">
      <c r="A465" s="405"/>
      <c r="B465" s="393"/>
      <c r="C465" s="360" t="s">
        <v>1068</v>
      </c>
      <c r="D465" s="360"/>
      <c r="E465" s="360"/>
      <c r="F465" s="80" t="s">
        <v>890</v>
      </c>
      <c r="G465" s="271">
        <f t="shared" ca="1" si="13"/>
        <v>1</v>
      </c>
    </row>
    <row r="466" spans="1:7" ht="29.25" customHeight="1">
      <c r="A466" s="405"/>
      <c r="B466" s="393"/>
      <c r="C466" s="360" t="s">
        <v>1069</v>
      </c>
      <c r="D466" s="360" t="s">
        <v>1098</v>
      </c>
      <c r="E466" s="360"/>
      <c r="F466" s="80" t="s">
        <v>890</v>
      </c>
      <c r="G466" s="271">
        <f t="shared" ca="1" si="13"/>
        <v>0</v>
      </c>
    </row>
    <row r="467" spans="1:7" ht="29.25" customHeight="1">
      <c r="A467" s="405"/>
      <c r="B467" s="393"/>
      <c r="C467" s="360"/>
      <c r="D467" s="360" t="s">
        <v>1099</v>
      </c>
      <c r="E467" s="360"/>
      <c r="F467" s="80" t="s">
        <v>890</v>
      </c>
      <c r="G467" s="271">
        <f t="shared" ca="1" si="13"/>
        <v>0</v>
      </c>
    </row>
    <row r="468" spans="1:7" ht="29.25" customHeight="1">
      <c r="A468" s="405"/>
      <c r="B468" s="393"/>
      <c r="C468" s="360"/>
      <c r="D468" s="360" t="s">
        <v>1100</v>
      </c>
      <c r="E468" s="360"/>
      <c r="F468" s="80" t="s">
        <v>890</v>
      </c>
      <c r="G468" s="271">
        <f t="shared" ca="1" si="13"/>
        <v>0</v>
      </c>
    </row>
    <row r="469" spans="1:7" ht="99.75" customHeight="1">
      <c r="A469" s="405"/>
      <c r="B469" s="393" t="s">
        <v>1178</v>
      </c>
      <c r="C469" s="360" t="s">
        <v>1071</v>
      </c>
      <c r="D469" s="360" t="s">
        <v>1186</v>
      </c>
      <c r="E469" s="84" t="s">
        <v>1114</v>
      </c>
      <c r="F469" s="80" t="s">
        <v>890</v>
      </c>
      <c r="G469" s="271">
        <f t="shared" ca="1" si="13"/>
        <v>0</v>
      </c>
    </row>
    <row r="470" spans="1:7" ht="99.75" customHeight="1">
      <c r="A470" s="405"/>
      <c r="B470" s="393"/>
      <c r="C470" s="360"/>
      <c r="D470" s="360"/>
      <c r="E470" s="84" t="s">
        <v>1115</v>
      </c>
      <c r="F470" s="276" t="s">
        <v>824</v>
      </c>
      <c r="G470" s="271">
        <f t="shared" ca="1" si="13"/>
        <v>0</v>
      </c>
    </row>
    <row r="471" spans="1:7" ht="99.75" customHeight="1">
      <c r="A471" s="405"/>
      <c r="B471" s="393"/>
      <c r="C471" s="360"/>
      <c r="D471" s="360"/>
      <c r="E471" s="84" t="s">
        <v>1167</v>
      </c>
      <c r="F471" s="276" t="s">
        <v>824</v>
      </c>
      <c r="G471" s="271">
        <f t="shared" ca="1" si="13"/>
        <v>0</v>
      </c>
    </row>
    <row r="472" spans="1:7" ht="41.25" customHeight="1">
      <c r="A472" s="405"/>
      <c r="B472" s="393"/>
      <c r="C472" s="360"/>
      <c r="D472" s="360" t="s">
        <v>1162</v>
      </c>
      <c r="E472" s="360"/>
      <c r="F472" s="276" t="s">
        <v>824</v>
      </c>
      <c r="G472" s="271">
        <f t="shared" ca="1" si="13"/>
        <v>0</v>
      </c>
    </row>
    <row r="473" spans="1:7" ht="15.75" customHeight="1">
      <c r="A473" s="405"/>
      <c r="B473" s="393"/>
      <c r="C473" s="378" t="s">
        <v>1072</v>
      </c>
      <c r="D473" s="360" t="s">
        <v>1103</v>
      </c>
      <c r="E473" s="360"/>
      <c r="F473" s="276" t="s">
        <v>824</v>
      </c>
      <c r="G473" s="271">
        <f t="shared" ca="1" si="13"/>
        <v>16</v>
      </c>
    </row>
    <row r="474" spans="1:7" ht="42" customHeight="1">
      <c r="A474" s="405"/>
      <c r="B474" s="393"/>
      <c r="C474" s="378"/>
      <c r="D474" s="360" t="s">
        <v>1104</v>
      </c>
      <c r="E474" s="360"/>
      <c r="F474" s="276" t="s">
        <v>824</v>
      </c>
      <c r="G474" s="271" t="str">
        <f t="shared" ca="1" si="13"/>
        <v/>
      </c>
    </row>
    <row r="475" spans="1:7" ht="28.5" customHeight="1">
      <c r="A475" s="405"/>
      <c r="B475" s="393"/>
      <c r="C475" s="378" t="s">
        <v>1180</v>
      </c>
      <c r="D475" s="360" t="s">
        <v>1187</v>
      </c>
      <c r="E475" s="360"/>
      <c r="F475" s="276" t="s">
        <v>1198</v>
      </c>
      <c r="G475" s="271" t="str">
        <f t="shared" ca="1" si="13"/>
        <v xml:space="preserve">другое </v>
      </c>
    </row>
    <row r="476" spans="1:7" ht="51.75" customHeight="1">
      <c r="A476" s="405"/>
      <c r="B476" s="393"/>
      <c r="C476" s="378"/>
      <c r="D476" s="360" t="s">
        <v>1188</v>
      </c>
      <c r="E476" s="84" t="s">
        <v>1191</v>
      </c>
      <c r="F476" s="276" t="s">
        <v>824</v>
      </c>
      <c r="G476" s="271">
        <f t="shared" ca="1" si="13"/>
        <v>16</v>
      </c>
    </row>
    <row r="477" spans="1:7" ht="47.25" customHeight="1">
      <c r="A477" s="405"/>
      <c r="B477" s="393"/>
      <c r="C477" s="378"/>
      <c r="D477" s="360"/>
      <c r="E477" s="84" t="s">
        <v>1192</v>
      </c>
      <c r="F477" s="276" t="s">
        <v>824</v>
      </c>
      <c r="G477" s="271">
        <f t="shared" ca="1" si="13"/>
        <v>0</v>
      </c>
    </row>
    <row r="478" spans="1:7" ht="23.25" customHeight="1">
      <c r="A478" s="405"/>
      <c r="B478" s="393"/>
      <c r="C478" s="360" t="s">
        <v>1181</v>
      </c>
      <c r="D478" s="360"/>
      <c r="E478" s="360"/>
      <c r="F478" s="276" t="s">
        <v>786</v>
      </c>
      <c r="G478" s="271" t="str">
        <f t="shared" ca="1" si="13"/>
        <v>в первую смену</v>
      </c>
    </row>
    <row r="479" spans="1:7" ht="15.75" customHeight="1">
      <c r="A479" s="405"/>
      <c r="B479" s="393" t="s">
        <v>1179</v>
      </c>
      <c r="C479" s="360" t="s">
        <v>1117</v>
      </c>
      <c r="D479" s="360"/>
      <c r="E479" s="360"/>
      <c r="F479" s="276" t="s">
        <v>786</v>
      </c>
      <c r="G479" s="271" t="str">
        <f t="shared" ca="1" si="13"/>
        <v>Технологический</v>
      </c>
    </row>
    <row r="480" spans="1:7" ht="15.75" customHeight="1">
      <c r="A480" s="405"/>
      <c r="B480" s="393"/>
      <c r="C480" s="360" t="s">
        <v>1182</v>
      </c>
      <c r="D480" s="360"/>
      <c r="E480" s="84"/>
      <c r="F480" s="276"/>
      <c r="G480" s="271">
        <f t="shared" ca="1" si="13"/>
        <v>0</v>
      </c>
    </row>
    <row r="481" spans="1:7" ht="51.75" customHeight="1">
      <c r="A481" s="405"/>
      <c r="B481" s="393"/>
      <c r="C481" s="360"/>
      <c r="D481" s="360"/>
      <c r="E481" s="188" t="s">
        <v>1193</v>
      </c>
      <c r="F481" s="276" t="s">
        <v>824</v>
      </c>
      <c r="G481" s="271">
        <f t="shared" ca="1" si="13"/>
        <v>0</v>
      </c>
    </row>
    <row r="482" spans="1:7" ht="51">
      <c r="A482" s="405"/>
      <c r="B482" s="393"/>
      <c r="C482" s="360"/>
      <c r="D482" s="360"/>
      <c r="E482" s="188" t="s">
        <v>1030</v>
      </c>
      <c r="F482" s="276" t="s">
        <v>824</v>
      </c>
      <c r="G482" s="271">
        <f t="shared" ca="1" si="13"/>
        <v>0</v>
      </c>
    </row>
    <row r="483" spans="1:7" ht="51">
      <c r="A483" s="405"/>
      <c r="B483" s="393"/>
      <c r="C483" s="360"/>
      <c r="D483" s="360"/>
      <c r="E483" s="188" t="s">
        <v>1032</v>
      </c>
      <c r="F483" s="276" t="s">
        <v>824</v>
      </c>
      <c r="G483" s="271">
        <f t="shared" ca="1" si="13"/>
        <v>0</v>
      </c>
    </row>
    <row r="484" spans="1:7" ht="63.75">
      <c r="A484" s="405"/>
      <c r="B484" s="393"/>
      <c r="C484" s="360"/>
      <c r="D484" s="360"/>
      <c r="E484" s="188" t="s">
        <v>1034</v>
      </c>
      <c r="F484" s="276" t="s">
        <v>824</v>
      </c>
      <c r="G484" s="271">
        <f t="shared" ca="1" si="13"/>
        <v>0</v>
      </c>
    </row>
    <row r="485" spans="1:7" ht="63.75">
      <c r="A485" s="405"/>
      <c r="B485" s="393"/>
      <c r="C485" s="360"/>
      <c r="D485" s="360"/>
      <c r="E485" s="188" t="s">
        <v>1036</v>
      </c>
      <c r="F485" s="276" t="s">
        <v>824</v>
      </c>
      <c r="G485" s="271">
        <f t="shared" ca="1" si="13"/>
        <v>0</v>
      </c>
    </row>
    <row r="486" spans="1:7" ht="76.5">
      <c r="A486" s="405"/>
      <c r="B486" s="393"/>
      <c r="C486" s="360"/>
      <c r="D486" s="360"/>
      <c r="E486" s="188" t="s">
        <v>1037</v>
      </c>
      <c r="F486" s="276" t="s">
        <v>824</v>
      </c>
      <c r="G486" s="271">
        <f t="shared" ca="1" si="13"/>
        <v>0</v>
      </c>
    </row>
    <row r="487" spans="1:7" ht="51">
      <c r="A487" s="405"/>
      <c r="B487" s="393"/>
      <c r="C487" s="360"/>
      <c r="D487" s="360"/>
      <c r="E487" s="188" t="s">
        <v>1038</v>
      </c>
      <c r="F487" s="276" t="s">
        <v>824</v>
      </c>
      <c r="G487" s="271">
        <f t="shared" ca="1" si="13"/>
        <v>0</v>
      </c>
    </row>
    <row r="488" spans="1:7" ht="51">
      <c r="A488" s="405"/>
      <c r="B488" s="393"/>
      <c r="C488" s="360"/>
      <c r="D488" s="360"/>
      <c r="E488" s="188" t="s">
        <v>1039</v>
      </c>
      <c r="F488" s="276" t="s">
        <v>824</v>
      </c>
      <c r="G488" s="271">
        <f t="shared" ca="1" si="13"/>
        <v>0</v>
      </c>
    </row>
    <row r="489" spans="1:7" ht="51">
      <c r="A489" s="405"/>
      <c r="B489" s="393"/>
      <c r="C489" s="360"/>
      <c r="D489" s="360"/>
      <c r="E489" s="188" t="s">
        <v>1040</v>
      </c>
      <c r="F489" s="276" t="s">
        <v>824</v>
      </c>
      <c r="G489" s="271">
        <f t="shared" ca="1" si="13"/>
        <v>0</v>
      </c>
    </row>
    <row r="490" spans="1:7" ht="51">
      <c r="A490" s="405"/>
      <c r="B490" s="393"/>
      <c r="C490" s="360"/>
      <c r="D490" s="360"/>
      <c r="E490" s="188" t="s">
        <v>1041</v>
      </c>
      <c r="F490" s="276" t="s">
        <v>824</v>
      </c>
      <c r="G490" s="271">
        <f t="shared" ca="1" si="13"/>
        <v>0</v>
      </c>
    </row>
    <row r="491" spans="1:7" ht="140.25">
      <c r="A491" s="405"/>
      <c r="B491" s="393"/>
      <c r="C491" s="360"/>
      <c r="D491" s="360"/>
      <c r="E491" s="188" t="s">
        <v>1042</v>
      </c>
      <c r="F491" s="276" t="s">
        <v>824</v>
      </c>
      <c r="G491" s="271">
        <f t="shared" ca="1" si="13"/>
        <v>16</v>
      </c>
    </row>
    <row r="492" spans="1:7" ht="51">
      <c r="A492" s="405"/>
      <c r="B492" s="393"/>
      <c r="C492" s="360"/>
      <c r="D492" s="360"/>
      <c r="E492" s="188" t="s">
        <v>1043</v>
      </c>
      <c r="F492" s="276" t="s">
        <v>824</v>
      </c>
      <c r="G492" s="271">
        <f t="shared" ca="1" si="13"/>
        <v>16</v>
      </c>
    </row>
    <row r="493" spans="1:7" ht="51">
      <c r="A493" s="405"/>
      <c r="B493" s="393"/>
      <c r="C493" s="360"/>
      <c r="D493" s="360"/>
      <c r="E493" s="188" t="s">
        <v>1044</v>
      </c>
      <c r="F493" s="276" t="s">
        <v>824</v>
      </c>
      <c r="G493" s="271">
        <f t="shared" ca="1" si="13"/>
        <v>16</v>
      </c>
    </row>
    <row r="494" spans="1:7" ht="51">
      <c r="A494" s="405"/>
      <c r="B494" s="393"/>
      <c r="C494" s="360"/>
      <c r="D494" s="360"/>
      <c r="E494" s="188" t="s">
        <v>1045</v>
      </c>
      <c r="F494" s="276" t="s">
        <v>824</v>
      </c>
      <c r="G494" s="271">
        <f t="shared" ca="1" si="13"/>
        <v>0</v>
      </c>
    </row>
    <row r="495" spans="1:7" ht="51">
      <c r="A495" s="405"/>
      <c r="B495" s="393"/>
      <c r="C495" s="360"/>
      <c r="D495" s="360"/>
      <c r="E495" s="188" t="s">
        <v>1046</v>
      </c>
      <c r="F495" s="276" t="s">
        <v>824</v>
      </c>
      <c r="G495" s="271">
        <f t="shared" ca="1" si="13"/>
        <v>0</v>
      </c>
    </row>
    <row r="496" spans="1:7" ht="31.5" customHeight="1">
      <c r="A496" s="405"/>
      <c r="B496" s="393"/>
      <c r="C496" s="360" t="s">
        <v>1183</v>
      </c>
      <c r="D496" s="360" t="s">
        <v>1189</v>
      </c>
      <c r="E496" s="360"/>
      <c r="F496" s="276" t="s">
        <v>1199</v>
      </c>
      <c r="G496" s="271">
        <f t="shared" ca="1" si="13"/>
        <v>6</v>
      </c>
    </row>
    <row r="497" spans="1:7" ht="31.5" customHeight="1">
      <c r="A497" s="405"/>
      <c r="B497" s="393"/>
      <c r="C497" s="360"/>
      <c r="D497" s="360" t="s">
        <v>1190</v>
      </c>
      <c r="E497" s="360"/>
      <c r="F497" s="276" t="s">
        <v>1199</v>
      </c>
      <c r="G497" s="271">
        <f t="shared" ca="1" si="13"/>
        <v>0</v>
      </c>
    </row>
    <row r="498" spans="1:7" ht="31.5" customHeight="1">
      <c r="A498" s="405"/>
      <c r="B498" s="393"/>
      <c r="C498" s="360"/>
      <c r="D498" s="360"/>
      <c r="E498" s="360"/>
      <c r="F498" s="276" t="s">
        <v>890</v>
      </c>
      <c r="G498" s="271">
        <f t="shared" ca="1" si="13"/>
        <v>0</v>
      </c>
    </row>
    <row r="499" spans="1:7" ht="115.5" customHeight="1">
      <c r="A499" s="368" t="s">
        <v>1150</v>
      </c>
      <c r="B499" s="368"/>
      <c r="C499" s="375" t="s">
        <v>1158</v>
      </c>
      <c r="D499" s="375" t="s">
        <v>1165</v>
      </c>
      <c r="E499" s="84" t="s">
        <v>1194</v>
      </c>
      <c r="F499" s="276" t="s">
        <v>1130</v>
      </c>
      <c r="G499" s="271">
        <f t="shared" ca="1" si="13"/>
        <v>19</v>
      </c>
    </row>
    <row r="500" spans="1:7" ht="165.75">
      <c r="A500" s="368"/>
      <c r="B500" s="368"/>
      <c r="C500" s="375"/>
      <c r="D500" s="375"/>
      <c r="E500" s="84" t="s">
        <v>1169</v>
      </c>
      <c r="F500" s="276" t="s">
        <v>824</v>
      </c>
      <c r="G500" s="271">
        <f t="shared" ca="1" si="13"/>
        <v>57</v>
      </c>
    </row>
    <row r="501" spans="1:7" ht="76.5">
      <c r="A501" s="368"/>
      <c r="B501" s="368"/>
      <c r="C501" s="375"/>
      <c r="D501" s="375"/>
      <c r="E501" s="84" t="s">
        <v>1170</v>
      </c>
      <c r="F501" s="276" t="s">
        <v>824</v>
      </c>
      <c r="G501" s="271">
        <f t="shared" ca="1" si="13"/>
        <v>7</v>
      </c>
    </row>
    <row r="502" spans="1:7" ht="115.5" customHeight="1">
      <c r="A502" s="368"/>
      <c r="B502" s="368"/>
      <c r="C502" s="375"/>
      <c r="D502" s="375" t="s">
        <v>1166</v>
      </c>
      <c r="E502" s="84" t="s">
        <v>1197</v>
      </c>
      <c r="F502" s="276" t="s">
        <v>1130</v>
      </c>
      <c r="G502" s="271">
        <f t="shared" ca="1" si="13"/>
        <v>8</v>
      </c>
    </row>
    <row r="503" spans="1:7" ht="165.75">
      <c r="A503" s="368"/>
      <c r="B503" s="368"/>
      <c r="C503" s="375"/>
      <c r="D503" s="375"/>
      <c r="E503" s="84" t="s">
        <v>1169</v>
      </c>
      <c r="F503" s="276" t="s">
        <v>824</v>
      </c>
      <c r="G503" s="271">
        <f t="shared" ca="1" si="13"/>
        <v>12</v>
      </c>
    </row>
    <row r="504" spans="1:7" ht="76.5">
      <c r="A504" s="368"/>
      <c r="B504" s="368"/>
      <c r="C504" s="375"/>
      <c r="D504" s="375"/>
      <c r="E504" s="84" t="s">
        <v>1170</v>
      </c>
      <c r="F504" s="276" t="s">
        <v>824</v>
      </c>
      <c r="G504" s="271">
        <f t="shared" ca="1" si="13"/>
        <v>0</v>
      </c>
    </row>
    <row r="505" spans="1:7" ht="36.75" customHeight="1">
      <c r="A505" s="368"/>
      <c r="B505" s="368"/>
      <c r="C505" s="354" t="s">
        <v>1096</v>
      </c>
      <c r="D505" s="354"/>
      <c r="E505" s="354"/>
      <c r="F505" s="276" t="s">
        <v>824</v>
      </c>
      <c r="G505" s="271">
        <f t="shared" ca="1" si="13"/>
        <v>0</v>
      </c>
    </row>
    <row r="506" spans="1:7" ht="36.75" customHeight="1">
      <c r="A506" s="368"/>
      <c r="B506" s="368"/>
      <c r="C506" s="354" t="s">
        <v>1160</v>
      </c>
      <c r="D506" s="354"/>
      <c r="E506" s="354"/>
      <c r="F506" s="276" t="s">
        <v>824</v>
      </c>
      <c r="G506" s="271">
        <f t="shared" ca="1" si="13"/>
        <v>16</v>
      </c>
    </row>
    <row r="507" spans="1:7" ht="30" customHeight="1">
      <c r="A507" s="405" t="s">
        <v>1177</v>
      </c>
      <c r="B507" s="406" t="s">
        <v>1488</v>
      </c>
      <c r="C507" s="406"/>
      <c r="D507" s="406"/>
      <c r="E507" s="406"/>
      <c r="F507" s="276" t="s">
        <v>786</v>
      </c>
      <c r="G507" s="271" t="str">
        <f t="shared" ref="G507:G552" ca="1" si="14">INDIRECT(CONCATENATE("'Форма ОУ  ФГОС СОО'!",ADDRESS(COLUMN()+18,ROW()-506)))</f>
        <v>10 класс</v>
      </c>
    </row>
    <row r="508" spans="1:7" ht="30" customHeight="1">
      <c r="A508" s="405"/>
      <c r="B508" s="393" t="s">
        <v>1060</v>
      </c>
      <c r="C508" s="360" t="s">
        <v>1065</v>
      </c>
      <c r="D508" s="360"/>
      <c r="E508" s="360"/>
      <c r="F508" s="80" t="s">
        <v>890</v>
      </c>
      <c r="G508" s="271">
        <f t="shared" ca="1" si="14"/>
        <v>21</v>
      </c>
    </row>
    <row r="509" spans="1:7" ht="30" customHeight="1">
      <c r="A509" s="405"/>
      <c r="B509" s="393"/>
      <c r="C509" s="360" t="s">
        <v>1066</v>
      </c>
      <c r="D509" s="360"/>
      <c r="E509" s="360"/>
      <c r="F509" s="80" t="s">
        <v>890</v>
      </c>
      <c r="G509" s="271">
        <f t="shared" ca="1" si="14"/>
        <v>1</v>
      </c>
    </row>
    <row r="510" spans="1:7" ht="30" customHeight="1">
      <c r="A510" s="405"/>
      <c r="B510" s="393"/>
      <c r="C510" s="360" t="s">
        <v>1067</v>
      </c>
      <c r="D510" s="360"/>
      <c r="E510" s="360"/>
      <c r="F510" s="80" t="s">
        <v>890</v>
      </c>
      <c r="G510" s="271">
        <f t="shared" ca="1" si="14"/>
        <v>1</v>
      </c>
    </row>
    <row r="511" spans="1:7" ht="30" customHeight="1">
      <c r="A511" s="405"/>
      <c r="B511" s="393"/>
      <c r="C511" s="360" t="s">
        <v>1068</v>
      </c>
      <c r="D511" s="360"/>
      <c r="E511" s="360"/>
      <c r="F511" s="80" t="s">
        <v>890</v>
      </c>
      <c r="G511" s="271">
        <f t="shared" ca="1" si="14"/>
        <v>9</v>
      </c>
    </row>
    <row r="512" spans="1:7" ht="30" customHeight="1">
      <c r="A512" s="405"/>
      <c r="B512" s="393"/>
      <c r="C512" s="360" t="s">
        <v>1069</v>
      </c>
      <c r="D512" s="360" t="s">
        <v>1098</v>
      </c>
      <c r="E512" s="360"/>
      <c r="F512" s="80" t="s">
        <v>890</v>
      </c>
      <c r="G512" s="271">
        <f t="shared" ca="1" si="14"/>
        <v>0</v>
      </c>
    </row>
    <row r="513" spans="1:7" ht="30" customHeight="1">
      <c r="A513" s="405"/>
      <c r="B513" s="393"/>
      <c r="C513" s="360"/>
      <c r="D513" s="360" t="s">
        <v>1099</v>
      </c>
      <c r="E513" s="360"/>
      <c r="F513" s="80" t="s">
        <v>890</v>
      </c>
      <c r="G513" s="271">
        <f t="shared" ca="1" si="14"/>
        <v>3</v>
      </c>
    </row>
    <row r="514" spans="1:7" ht="30" customHeight="1">
      <c r="A514" s="405"/>
      <c r="B514" s="393"/>
      <c r="C514" s="360"/>
      <c r="D514" s="360" t="s">
        <v>1100</v>
      </c>
      <c r="E514" s="360"/>
      <c r="F514" s="80" t="s">
        <v>890</v>
      </c>
      <c r="G514" s="271">
        <f t="shared" ca="1" si="14"/>
        <v>0</v>
      </c>
    </row>
    <row r="515" spans="1:7" ht="64.5" customHeight="1">
      <c r="A515" s="405"/>
      <c r="B515" s="393" t="s">
        <v>1178</v>
      </c>
      <c r="C515" s="360" t="s">
        <v>1071</v>
      </c>
      <c r="D515" s="360" t="s">
        <v>1186</v>
      </c>
      <c r="E515" s="84" t="s">
        <v>1114</v>
      </c>
      <c r="F515" s="80" t="s">
        <v>890</v>
      </c>
      <c r="G515" s="271">
        <f t="shared" ca="1" si="14"/>
        <v>0</v>
      </c>
    </row>
    <row r="516" spans="1:7" ht="51">
      <c r="A516" s="405"/>
      <c r="B516" s="393"/>
      <c r="C516" s="360"/>
      <c r="D516" s="360"/>
      <c r="E516" s="84" t="s">
        <v>1115</v>
      </c>
      <c r="F516" s="276" t="s">
        <v>824</v>
      </c>
      <c r="G516" s="271">
        <f t="shared" ca="1" si="14"/>
        <v>1</v>
      </c>
    </row>
    <row r="517" spans="1:7" ht="89.25">
      <c r="A517" s="405"/>
      <c r="B517" s="393"/>
      <c r="C517" s="360"/>
      <c r="D517" s="360"/>
      <c r="E517" s="84" t="s">
        <v>1167</v>
      </c>
      <c r="F517" s="276" t="s">
        <v>824</v>
      </c>
      <c r="G517" s="271">
        <f t="shared" ca="1" si="14"/>
        <v>0</v>
      </c>
    </row>
    <row r="518" spans="1:7" ht="25.5" customHeight="1">
      <c r="A518" s="405"/>
      <c r="B518" s="393"/>
      <c r="C518" s="360"/>
      <c r="D518" s="360" t="s">
        <v>1162</v>
      </c>
      <c r="E518" s="360"/>
      <c r="F518" s="276" t="s">
        <v>824</v>
      </c>
      <c r="G518" s="271">
        <f t="shared" ca="1" si="14"/>
        <v>0</v>
      </c>
    </row>
    <row r="519" spans="1:7" ht="25.5" customHeight="1">
      <c r="A519" s="405"/>
      <c r="B519" s="393"/>
      <c r="C519" s="378" t="s">
        <v>1072</v>
      </c>
      <c r="D519" s="360" t="s">
        <v>1103</v>
      </c>
      <c r="E519" s="360"/>
      <c r="F519" s="276" t="s">
        <v>824</v>
      </c>
      <c r="G519" s="271">
        <f t="shared" ca="1" si="14"/>
        <v>21</v>
      </c>
    </row>
    <row r="520" spans="1:7" ht="25.5" customHeight="1">
      <c r="A520" s="405"/>
      <c r="B520" s="393"/>
      <c r="C520" s="378"/>
      <c r="D520" s="360" t="s">
        <v>1104</v>
      </c>
      <c r="E520" s="360"/>
      <c r="F520" s="276" t="s">
        <v>824</v>
      </c>
      <c r="G520" s="271" t="str">
        <f t="shared" ca="1" si="14"/>
        <v/>
      </c>
    </row>
    <row r="521" spans="1:7" ht="25.5" customHeight="1">
      <c r="A521" s="405"/>
      <c r="B521" s="393"/>
      <c r="C521" s="378" t="s">
        <v>1180</v>
      </c>
      <c r="D521" s="360" t="s">
        <v>1187</v>
      </c>
      <c r="E521" s="360"/>
      <c r="F521" s="276" t="s">
        <v>1198</v>
      </c>
      <c r="G521" s="271" t="str">
        <f t="shared" ca="1" si="14"/>
        <v xml:space="preserve">другое </v>
      </c>
    </row>
    <row r="522" spans="1:7" ht="25.5" customHeight="1">
      <c r="A522" s="405"/>
      <c r="B522" s="393"/>
      <c r="C522" s="378"/>
      <c r="D522" s="360" t="s">
        <v>1188</v>
      </c>
      <c r="E522" s="84" t="s">
        <v>1191</v>
      </c>
      <c r="F522" s="276" t="s">
        <v>824</v>
      </c>
      <c r="G522" s="271">
        <f t="shared" ca="1" si="14"/>
        <v>21</v>
      </c>
    </row>
    <row r="523" spans="1:7" ht="25.5" customHeight="1">
      <c r="A523" s="405"/>
      <c r="B523" s="393"/>
      <c r="C523" s="378"/>
      <c r="D523" s="360"/>
      <c r="E523" s="84" t="s">
        <v>1192</v>
      </c>
      <c r="F523" s="276" t="s">
        <v>824</v>
      </c>
      <c r="G523" s="271">
        <f t="shared" ca="1" si="14"/>
        <v>0</v>
      </c>
    </row>
    <row r="524" spans="1:7" ht="21.75" customHeight="1">
      <c r="A524" s="405"/>
      <c r="B524" s="393"/>
      <c r="C524" s="360" t="s">
        <v>1181</v>
      </c>
      <c r="D524" s="360"/>
      <c r="E524" s="360"/>
      <c r="F524" s="276" t="s">
        <v>786</v>
      </c>
      <c r="G524" s="271" t="str">
        <f t="shared" ca="1" si="14"/>
        <v>в первую смену</v>
      </c>
    </row>
    <row r="525" spans="1:7" ht="21.75" customHeight="1">
      <c r="A525" s="405"/>
      <c r="B525" s="393" t="s">
        <v>1179</v>
      </c>
      <c r="C525" s="360" t="s">
        <v>1117</v>
      </c>
      <c r="D525" s="360"/>
      <c r="E525" s="360"/>
      <c r="F525" s="276" t="s">
        <v>786</v>
      </c>
      <c r="G525" s="271" t="str">
        <f t="shared" ca="1" si="14"/>
        <v>Универсальный</v>
      </c>
    </row>
    <row r="526" spans="1:7" ht="15.75" customHeight="1">
      <c r="A526" s="405"/>
      <c r="B526" s="393"/>
      <c r="C526" s="360" t="s">
        <v>1182</v>
      </c>
      <c r="D526" s="360"/>
      <c r="E526" s="84"/>
      <c r="F526" s="276"/>
      <c r="G526" s="271">
        <f t="shared" ca="1" si="14"/>
        <v>0</v>
      </c>
    </row>
    <row r="527" spans="1:7" ht="63.75">
      <c r="A527" s="405"/>
      <c r="B527" s="393"/>
      <c r="C527" s="360"/>
      <c r="D527" s="360"/>
      <c r="E527" s="188" t="s">
        <v>1193</v>
      </c>
      <c r="F527" s="276" t="s">
        <v>824</v>
      </c>
      <c r="G527" s="271">
        <f t="shared" ca="1" si="14"/>
        <v>21</v>
      </c>
    </row>
    <row r="528" spans="1:7" ht="51">
      <c r="A528" s="405"/>
      <c r="B528" s="393"/>
      <c r="C528" s="360"/>
      <c r="D528" s="360"/>
      <c r="E528" s="188" t="s">
        <v>1030</v>
      </c>
      <c r="F528" s="276" t="s">
        <v>824</v>
      </c>
      <c r="G528" s="271">
        <f t="shared" ca="1" si="14"/>
        <v>0</v>
      </c>
    </row>
    <row r="529" spans="1:7" ht="51">
      <c r="A529" s="405"/>
      <c r="B529" s="393"/>
      <c r="C529" s="360"/>
      <c r="D529" s="360"/>
      <c r="E529" s="188" t="s">
        <v>1032</v>
      </c>
      <c r="F529" s="276" t="s">
        <v>824</v>
      </c>
      <c r="G529" s="271">
        <f t="shared" ca="1" si="14"/>
        <v>0</v>
      </c>
    </row>
    <row r="530" spans="1:7" ht="63.75">
      <c r="A530" s="405"/>
      <c r="B530" s="393"/>
      <c r="C530" s="360"/>
      <c r="D530" s="360"/>
      <c r="E530" s="188" t="s">
        <v>1034</v>
      </c>
      <c r="F530" s="276" t="s">
        <v>824</v>
      </c>
      <c r="G530" s="271">
        <f t="shared" ca="1" si="14"/>
        <v>0</v>
      </c>
    </row>
    <row r="531" spans="1:7" ht="63.75">
      <c r="A531" s="405"/>
      <c r="B531" s="393"/>
      <c r="C531" s="360"/>
      <c r="D531" s="360"/>
      <c r="E531" s="188" t="s">
        <v>1036</v>
      </c>
      <c r="F531" s="276" t="s">
        <v>824</v>
      </c>
      <c r="G531" s="271">
        <f t="shared" ca="1" si="14"/>
        <v>0</v>
      </c>
    </row>
    <row r="532" spans="1:7" ht="76.5">
      <c r="A532" s="405"/>
      <c r="B532" s="393"/>
      <c r="C532" s="360"/>
      <c r="D532" s="360"/>
      <c r="E532" s="188" t="s">
        <v>1037</v>
      </c>
      <c r="F532" s="276" t="s">
        <v>824</v>
      </c>
      <c r="G532" s="271">
        <f t="shared" ca="1" si="14"/>
        <v>0</v>
      </c>
    </row>
    <row r="533" spans="1:7" ht="51">
      <c r="A533" s="405"/>
      <c r="B533" s="393"/>
      <c r="C533" s="360"/>
      <c r="D533" s="360"/>
      <c r="E533" s="188" t="s">
        <v>1038</v>
      </c>
      <c r="F533" s="276" t="s">
        <v>824</v>
      </c>
      <c r="G533" s="271">
        <f t="shared" ca="1" si="14"/>
        <v>0</v>
      </c>
    </row>
    <row r="534" spans="1:7" ht="51">
      <c r="A534" s="405"/>
      <c r="B534" s="393"/>
      <c r="C534" s="360"/>
      <c r="D534" s="360"/>
      <c r="E534" s="188" t="s">
        <v>1039</v>
      </c>
      <c r="F534" s="276" t="s">
        <v>824</v>
      </c>
      <c r="G534" s="271">
        <f t="shared" ca="1" si="14"/>
        <v>0</v>
      </c>
    </row>
    <row r="535" spans="1:7" ht="51">
      <c r="A535" s="405"/>
      <c r="B535" s="393"/>
      <c r="C535" s="360"/>
      <c r="D535" s="360"/>
      <c r="E535" s="188" t="s">
        <v>1040</v>
      </c>
      <c r="F535" s="276" t="s">
        <v>824</v>
      </c>
      <c r="G535" s="271">
        <f t="shared" ca="1" si="14"/>
        <v>0</v>
      </c>
    </row>
    <row r="536" spans="1:7" ht="51">
      <c r="A536" s="405"/>
      <c r="B536" s="393"/>
      <c r="C536" s="360"/>
      <c r="D536" s="360"/>
      <c r="E536" s="188" t="s">
        <v>1041</v>
      </c>
      <c r="F536" s="276" t="s">
        <v>824</v>
      </c>
      <c r="G536" s="271">
        <f t="shared" ca="1" si="14"/>
        <v>0</v>
      </c>
    </row>
    <row r="537" spans="1:7" ht="140.25">
      <c r="A537" s="405"/>
      <c r="B537" s="393"/>
      <c r="C537" s="360"/>
      <c r="D537" s="360"/>
      <c r="E537" s="188" t="s">
        <v>1042</v>
      </c>
      <c r="F537" s="276" t="s">
        <v>824</v>
      </c>
      <c r="G537" s="271">
        <f t="shared" ca="1" si="14"/>
        <v>21</v>
      </c>
    </row>
    <row r="538" spans="1:7" ht="51">
      <c r="A538" s="405"/>
      <c r="B538" s="393"/>
      <c r="C538" s="360"/>
      <c r="D538" s="360"/>
      <c r="E538" s="188" t="s">
        <v>1043</v>
      </c>
      <c r="F538" s="276" t="s">
        <v>824</v>
      </c>
      <c r="G538" s="271">
        <f t="shared" ca="1" si="14"/>
        <v>0</v>
      </c>
    </row>
    <row r="539" spans="1:7" ht="51">
      <c r="A539" s="405"/>
      <c r="B539" s="393"/>
      <c r="C539" s="360"/>
      <c r="D539" s="360"/>
      <c r="E539" s="188" t="s">
        <v>1044</v>
      </c>
      <c r="F539" s="276" t="s">
        <v>824</v>
      </c>
      <c r="G539" s="271">
        <f t="shared" ca="1" si="14"/>
        <v>0</v>
      </c>
    </row>
    <row r="540" spans="1:7" ht="51">
      <c r="A540" s="405"/>
      <c r="B540" s="393"/>
      <c r="C540" s="360"/>
      <c r="D540" s="360"/>
      <c r="E540" s="188" t="s">
        <v>1045</v>
      </c>
      <c r="F540" s="276" t="s">
        <v>824</v>
      </c>
      <c r="G540" s="271">
        <f t="shared" ca="1" si="14"/>
        <v>0</v>
      </c>
    </row>
    <row r="541" spans="1:7" ht="51">
      <c r="A541" s="405"/>
      <c r="B541" s="393"/>
      <c r="C541" s="360"/>
      <c r="D541" s="360"/>
      <c r="E541" s="188" t="s">
        <v>1046</v>
      </c>
      <c r="F541" s="276" t="s">
        <v>824</v>
      </c>
      <c r="G541" s="271">
        <f t="shared" ca="1" si="14"/>
        <v>0</v>
      </c>
    </row>
    <row r="542" spans="1:7" ht="33" customHeight="1">
      <c r="A542" s="405"/>
      <c r="B542" s="393"/>
      <c r="C542" s="360" t="s">
        <v>1183</v>
      </c>
      <c r="D542" s="360" t="s">
        <v>1189</v>
      </c>
      <c r="E542" s="360"/>
      <c r="F542" s="276" t="s">
        <v>1199</v>
      </c>
      <c r="G542" s="271">
        <f t="shared" ca="1" si="14"/>
        <v>2</v>
      </c>
    </row>
    <row r="543" spans="1:7" ht="33" customHeight="1">
      <c r="A543" s="405"/>
      <c r="B543" s="393"/>
      <c r="C543" s="360"/>
      <c r="D543" s="360" t="s">
        <v>1190</v>
      </c>
      <c r="E543" s="360"/>
      <c r="F543" s="276" t="s">
        <v>1199</v>
      </c>
      <c r="G543" s="271">
        <f t="shared" ca="1" si="14"/>
        <v>0</v>
      </c>
    </row>
    <row r="544" spans="1:7" ht="33" customHeight="1">
      <c r="A544" s="405"/>
      <c r="B544" s="393"/>
      <c r="C544" s="360"/>
      <c r="D544" s="360"/>
      <c r="E544" s="360"/>
      <c r="F544" s="276" t="s">
        <v>890</v>
      </c>
      <c r="G544" s="271">
        <f t="shared" ca="1" si="14"/>
        <v>0</v>
      </c>
    </row>
    <row r="545" spans="1:7" ht="115.5" customHeight="1">
      <c r="A545" s="403" t="s">
        <v>1150</v>
      </c>
      <c r="B545" s="403"/>
      <c r="C545" s="375" t="s">
        <v>1158</v>
      </c>
      <c r="D545" s="375" t="s">
        <v>1165</v>
      </c>
      <c r="E545" s="84" t="s">
        <v>1194</v>
      </c>
      <c r="F545" s="276" t="s">
        <v>1130</v>
      </c>
      <c r="G545" s="271">
        <f t="shared" ca="1" si="14"/>
        <v>19</v>
      </c>
    </row>
    <row r="546" spans="1:7" ht="165.75">
      <c r="A546" s="403"/>
      <c r="B546" s="403"/>
      <c r="C546" s="375"/>
      <c r="D546" s="375"/>
      <c r="E546" s="84" t="s">
        <v>1169</v>
      </c>
      <c r="F546" s="276" t="s">
        <v>824</v>
      </c>
      <c r="G546" s="271">
        <f t="shared" ca="1" si="14"/>
        <v>76</v>
      </c>
    </row>
    <row r="547" spans="1:7" ht="76.5">
      <c r="A547" s="403"/>
      <c r="B547" s="403"/>
      <c r="C547" s="375"/>
      <c r="D547" s="375"/>
      <c r="E547" s="84" t="s">
        <v>1170</v>
      </c>
      <c r="F547" s="276" t="s">
        <v>824</v>
      </c>
      <c r="G547" s="271">
        <f t="shared" ca="1" si="14"/>
        <v>19</v>
      </c>
    </row>
    <row r="548" spans="1:7" ht="115.5" customHeight="1">
      <c r="A548" s="403"/>
      <c r="B548" s="403"/>
      <c r="C548" s="375"/>
      <c r="D548" s="375" t="s">
        <v>1166</v>
      </c>
      <c r="E548" s="84" t="s">
        <v>1197</v>
      </c>
      <c r="F548" s="276" t="s">
        <v>1130</v>
      </c>
      <c r="G548" s="271">
        <f t="shared" ca="1" si="14"/>
        <v>13</v>
      </c>
    </row>
    <row r="549" spans="1:7" ht="165.75">
      <c r="A549" s="403"/>
      <c r="B549" s="403"/>
      <c r="C549" s="375"/>
      <c r="D549" s="375"/>
      <c r="E549" s="84" t="s">
        <v>1169</v>
      </c>
      <c r="F549" s="276" t="s">
        <v>824</v>
      </c>
      <c r="G549" s="271">
        <f t="shared" ca="1" si="14"/>
        <v>29</v>
      </c>
    </row>
    <row r="550" spans="1:7" ht="76.5">
      <c r="A550" s="403"/>
      <c r="B550" s="403"/>
      <c r="C550" s="375"/>
      <c r="D550" s="375"/>
      <c r="E550" s="84" t="s">
        <v>1170</v>
      </c>
      <c r="F550" s="276" t="s">
        <v>824</v>
      </c>
      <c r="G550" s="271">
        <f t="shared" ca="1" si="14"/>
        <v>5</v>
      </c>
    </row>
    <row r="551" spans="1:7" ht="30.75" customHeight="1">
      <c r="A551" s="403"/>
      <c r="B551" s="403"/>
      <c r="C551" s="354" t="s">
        <v>1096</v>
      </c>
      <c r="D551" s="354"/>
      <c r="E551" s="354"/>
      <c r="F551" s="276" t="s">
        <v>824</v>
      </c>
      <c r="G551" s="271">
        <f t="shared" ca="1" si="14"/>
        <v>0</v>
      </c>
    </row>
    <row r="552" spans="1:7" ht="30.75" customHeight="1">
      <c r="A552" s="403"/>
      <c r="B552" s="403"/>
      <c r="C552" s="404" t="s">
        <v>1160</v>
      </c>
      <c r="D552" s="404"/>
      <c r="E552" s="404"/>
      <c r="F552" s="283" t="s">
        <v>824</v>
      </c>
      <c r="G552" s="271">
        <f t="shared" ca="1" si="14"/>
        <v>21</v>
      </c>
    </row>
    <row r="553" spans="1:7" ht="20.25" customHeight="1">
      <c r="A553" s="401" t="s">
        <v>785</v>
      </c>
      <c r="B553" s="401"/>
      <c r="C553" s="401"/>
      <c r="D553" s="401"/>
      <c r="E553" s="401"/>
      <c r="F553" s="401"/>
      <c r="G553" s="271" t="str">
        <f>'Форма ОУ ФГОС НОО'!C2</f>
        <v>Георгиевский</v>
      </c>
    </row>
    <row r="554" spans="1:7" ht="20.25" customHeight="1">
      <c r="A554" s="401" t="s">
        <v>790</v>
      </c>
      <c r="B554" s="401"/>
      <c r="C554" s="401"/>
      <c r="D554" s="401"/>
      <c r="E554" s="401"/>
      <c r="F554" s="401"/>
      <c r="G554" s="271" t="str">
        <f>'Форма ОУ ФГОС НОО'!C3</f>
        <v xml:space="preserve">МБОУ СОШ№26 </v>
      </c>
    </row>
    <row r="555" spans="1:7" ht="20.25" customHeight="1">
      <c r="A555" s="401" t="s">
        <v>1048</v>
      </c>
      <c r="B555" s="401"/>
      <c r="C555" s="401"/>
      <c r="D555" s="401"/>
      <c r="E555" s="401"/>
      <c r="F555" s="401"/>
      <c r="G555" s="271">
        <f ca="1">'Форма ОУ ФГОС НОО'!C4</f>
        <v>8</v>
      </c>
    </row>
    <row r="556" spans="1:7" ht="20.25" customHeight="1">
      <c r="A556" s="401" t="s">
        <v>1049</v>
      </c>
      <c r="B556" s="401"/>
      <c r="C556" s="401"/>
      <c r="D556" s="401"/>
      <c r="E556" s="401"/>
      <c r="F556" s="401"/>
      <c r="G556" s="271" t="str">
        <f>'Форма ОУ ФГОС НОО'!C5</f>
        <v>Губарева</v>
      </c>
    </row>
    <row r="557" spans="1:7" ht="20.25" customHeight="1">
      <c r="A557" s="402" t="s">
        <v>802</v>
      </c>
      <c r="B557" s="402"/>
      <c r="C557" s="402"/>
      <c r="D557" s="402"/>
      <c r="E557" s="402"/>
      <c r="F557" s="402"/>
      <c r="G557" s="271" t="str">
        <f>'Форма ОУ ФГОС НОО'!C6</f>
        <v>Ольга</v>
      </c>
    </row>
    <row r="558" spans="1:7" ht="20.25" customHeight="1">
      <c r="A558" s="402" t="s">
        <v>803</v>
      </c>
      <c r="B558" s="402"/>
      <c r="C558" s="402"/>
      <c r="D558" s="402"/>
      <c r="E558" s="402"/>
      <c r="F558" s="402"/>
      <c r="G558" s="271" t="str">
        <f>'Форма ОУ ФГОС НОО'!C7</f>
        <v>Викторовна</v>
      </c>
    </row>
    <row r="559" spans="1:7" ht="20.25" customHeight="1">
      <c r="A559" s="401" t="s">
        <v>804</v>
      </c>
      <c r="B559" s="401"/>
      <c r="C559" s="401"/>
      <c r="D559" s="401"/>
      <c r="E559" s="401"/>
      <c r="F559" s="401"/>
      <c r="G559" s="271" t="str">
        <f>'Форма ОУ ФГОС НОО'!C8</f>
        <v>8(87951)48-4-37</v>
      </c>
    </row>
    <row r="560" spans="1:7" ht="20.25" customHeight="1">
      <c r="A560" s="401" t="s">
        <v>805</v>
      </c>
      <c r="B560" s="401"/>
      <c r="C560" s="401"/>
      <c r="D560" s="401"/>
      <c r="E560" s="401"/>
      <c r="F560" s="401"/>
      <c r="G560" s="271" t="str">
        <f>'Форма ОУ ФГОС НОО'!C9</f>
        <v>olga.gubareva.2014@mail.ru</v>
      </c>
    </row>
    <row r="561" spans="1:7" ht="20.25" customHeight="1">
      <c r="A561" s="401" t="s">
        <v>809</v>
      </c>
      <c r="B561" s="401"/>
      <c r="C561" s="401"/>
      <c r="D561" s="401"/>
      <c r="E561" s="401"/>
      <c r="F561" s="401"/>
      <c r="G561" s="271">
        <f>'Форма ОУ ФГОС НОО'!C10</f>
        <v>21</v>
      </c>
    </row>
    <row r="562" spans="1:7" ht="20.25" customHeight="1">
      <c r="A562" s="401" t="s">
        <v>812</v>
      </c>
      <c r="B562" s="401"/>
      <c r="C562" s="401"/>
      <c r="D562" s="401"/>
      <c r="E562" s="401"/>
      <c r="F562" s="401"/>
      <c r="G562" s="271">
        <f>'Форма ОУ ФГОС НОО'!C11</f>
        <v>5</v>
      </c>
    </row>
    <row r="563" spans="1:7" ht="20.25" customHeight="1">
      <c r="A563" s="401" t="s">
        <v>813</v>
      </c>
      <c r="B563" s="401"/>
      <c r="C563" s="401"/>
      <c r="D563" s="401"/>
      <c r="E563" s="401"/>
      <c r="F563" s="401"/>
      <c r="G563" s="271">
        <f>'Форма ОУ ФГОС НОО'!C12</f>
        <v>6</v>
      </c>
    </row>
    <row r="564" spans="1:7" ht="20.25" customHeight="1">
      <c r="A564" s="401" t="s">
        <v>814</v>
      </c>
      <c r="B564" s="401"/>
      <c r="C564" s="401"/>
      <c r="D564" s="401"/>
      <c r="E564" s="401"/>
      <c r="F564" s="401"/>
      <c r="G564" s="271">
        <f>'Форма ОУ ФГОС НОО'!C13</f>
        <v>5</v>
      </c>
    </row>
    <row r="565" spans="1:7" ht="20.25" customHeight="1">
      <c r="A565" s="401" t="s">
        <v>815</v>
      </c>
      <c r="B565" s="401"/>
      <c r="C565" s="401"/>
      <c r="D565" s="401"/>
      <c r="E565" s="401"/>
      <c r="F565" s="401"/>
      <c r="G565" s="271">
        <f>'Форма ОУ ФГОС НОО'!C14</f>
        <v>5</v>
      </c>
    </row>
    <row r="566" spans="1:7" ht="20.25" customHeight="1">
      <c r="A566" s="401" t="s">
        <v>1050</v>
      </c>
      <c r="B566" s="401"/>
      <c r="C566" s="401"/>
      <c r="D566" s="401"/>
      <c r="E566" s="401"/>
      <c r="F566" s="401"/>
      <c r="G566" s="271">
        <f>'Форма ОУ ФГОС НОО'!C15</f>
        <v>588</v>
      </c>
    </row>
    <row r="567" spans="1:7" ht="20.25" customHeight="1">
      <c r="A567" s="401" t="s">
        <v>1051</v>
      </c>
      <c r="B567" s="401"/>
      <c r="C567" s="401"/>
      <c r="D567" s="401"/>
      <c r="E567" s="401"/>
      <c r="F567" s="401"/>
      <c r="G567" s="271">
        <f>'Форма ОУ ФГОС НОО'!C16</f>
        <v>145</v>
      </c>
    </row>
    <row r="568" spans="1:7" ht="20.25" customHeight="1">
      <c r="A568" s="401" t="s">
        <v>1052</v>
      </c>
      <c r="B568" s="401"/>
      <c r="C568" s="401"/>
      <c r="D568" s="401"/>
      <c r="E568" s="401"/>
      <c r="F568" s="401"/>
      <c r="G568" s="271">
        <f>'Форма ОУ ФГОС НОО'!C17</f>
        <v>162</v>
      </c>
    </row>
    <row r="569" spans="1:7" ht="20.25" customHeight="1">
      <c r="A569" s="401" t="s">
        <v>1053</v>
      </c>
      <c r="B569" s="401"/>
      <c r="C569" s="401"/>
      <c r="D569" s="401"/>
      <c r="E569" s="401"/>
      <c r="F569" s="401"/>
      <c r="G569" s="271">
        <f>'Форма ОУ ФГОС НОО'!C18</f>
        <v>152</v>
      </c>
    </row>
    <row r="570" spans="1:7" ht="20.25" customHeight="1">
      <c r="A570" s="401" t="s">
        <v>1054</v>
      </c>
      <c r="B570" s="401"/>
      <c r="C570" s="401"/>
      <c r="D570" s="401"/>
      <c r="E570" s="401"/>
      <c r="F570" s="401"/>
      <c r="G570" s="271">
        <f>'Форма ОУ ФГОС НОО'!C19</f>
        <v>129</v>
      </c>
    </row>
    <row r="571" spans="1:7" ht="20.25" customHeight="1">
      <c r="A571" s="401" t="s">
        <v>1055</v>
      </c>
      <c r="B571" s="401"/>
      <c r="C571" s="401"/>
      <c r="D571" s="401"/>
      <c r="E571" s="401"/>
      <c r="F571" s="401"/>
      <c r="G571" s="271">
        <f>'Форма ОУ ФГОС НОО'!C20</f>
        <v>19</v>
      </c>
    </row>
    <row r="572" spans="1:7" ht="20.25" customHeight="1">
      <c r="A572" s="401" t="s">
        <v>1056</v>
      </c>
      <c r="B572" s="401"/>
      <c r="C572" s="401"/>
      <c r="D572" s="401"/>
      <c r="E572" s="401"/>
      <c r="F572" s="401"/>
      <c r="G572" s="271">
        <f>'Форма ОУ ФГОС НОО'!C21</f>
        <v>2</v>
      </c>
    </row>
    <row r="573" spans="1:7" ht="44.25" customHeight="1">
      <c r="A573" s="380" t="s">
        <v>1129</v>
      </c>
      <c r="B573" s="380"/>
      <c r="C573" s="380"/>
      <c r="D573" s="380"/>
      <c r="E573" s="380"/>
      <c r="F573" s="18" t="s">
        <v>801</v>
      </c>
      <c r="G573" s="271" t="str">
        <f>'Форма ОУ ФГОС ООО, кадры 5-11'!D5</f>
        <v>Догойда</v>
      </c>
    </row>
    <row r="574" spans="1:7" ht="15" customHeight="1">
      <c r="A574" s="342" t="s">
        <v>802</v>
      </c>
      <c r="B574" s="342"/>
      <c r="C574" s="342"/>
      <c r="D574" s="342"/>
      <c r="E574" s="342"/>
      <c r="F574" s="18" t="s">
        <v>801</v>
      </c>
      <c r="G574" s="271" t="str">
        <f>'Форма ОУ ФГОС ООО, кадры 5-11'!D6</f>
        <v>Людмила</v>
      </c>
    </row>
    <row r="575" spans="1:7" ht="15" customHeight="1">
      <c r="A575" s="342" t="s">
        <v>803</v>
      </c>
      <c r="B575" s="342"/>
      <c r="C575" s="342"/>
      <c r="D575" s="342"/>
      <c r="E575" s="342"/>
      <c r="F575" s="18" t="s">
        <v>801</v>
      </c>
      <c r="G575" s="271" t="str">
        <f>'Форма ОУ ФГОС ООО, кадры 5-11'!D7</f>
        <v>Михайловна</v>
      </c>
    </row>
    <row r="576" spans="1:7" ht="15" customHeight="1">
      <c r="A576" s="340" t="s">
        <v>804</v>
      </c>
      <c r="B576" s="340"/>
      <c r="C576" s="340"/>
      <c r="D576" s="340"/>
      <c r="E576" s="340"/>
      <c r="F576" s="18" t="s">
        <v>801</v>
      </c>
      <c r="G576" s="271" t="str">
        <f>'Форма ОУ ФГОС ООО, кадры 5-11'!D8</f>
        <v>8(87951)48-4-37</v>
      </c>
    </row>
    <row r="577" spans="1:7" ht="15" customHeight="1">
      <c r="A577" s="340" t="s">
        <v>805</v>
      </c>
      <c r="B577" s="340"/>
      <c r="C577" s="340"/>
      <c r="D577" s="340"/>
      <c r="E577" s="340"/>
      <c r="F577" s="18" t="s">
        <v>801</v>
      </c>
      <c r="G577" s="271" t="str">
        <f>'Форма ОУ ФГОС ООО, кадры 5-11'!D9</f>
        <v>dogoydal@mail.ru</v>
      </c>
    </row>
    <row r="578" spans="1:7" ht="15" customHeight="1">
      <c r="A578" s="383" t="s">
        <v>809</v>
      </c>
      <c r="B578" s="383"/>
      <c r="C578" s="383"/>
      <c r="D578" s="383"/>
      <c r="E578" s="383"/>
      <c r="F578" s="18" t="s">
        <v>1130</v>
      </c>
      <c r="G578" s="271">
        <f>'Форма ОУ ФГОС ООО, кадры 5-11'!D10</f>
        <v>27</v>
      </c>
    </row>
    <row r="579" spans="1:7" ht="15" customHeight="1">
      <c r="A579" s="380" t="s">
        <v>816</v>
      </c>
      <c r="B579" s="380"/>
      <c r="C579" s="380"/>
      <c r="D579" s="380"/>
      <c r="E579" s="380"/>
      <c r="F579" s="18" t="s">
        <v>1130</v>
      </c>
      <c r="G579" s="271">
        <f>'Форма ОУ ФГОС ООО, кадры 5-11'!D11</f>
        <v>6</v>
      </c>
    </row>
    <row r="580" spans="1:7" ht="15" customHeight="1">
      <c r="A580" s="380" t="s">
        <v>817</v>
      </c>
      <c r="B580" s="380"/>
      <c r="C580" s="380"/>
      <c r="D580" s="380"/>
      <c r="E580" s="380"/>
      <c r="F580" s="18" t="s">
        <v>1130</v>
      </c>
      <c r="G580" s="271">
        <f>'Форма ОУ ФГОС ООО, кадры 5-11'!D12</f>
        <v>6</v>
      </c>
    </row>
    <row r="581" spans="1:7" ht="15" customHeight="1">
      <c r="A581" s="380" t="s">
        <v>818</v>
      </c>
      <c r="B581" s="380"/>
      <c r="C581" s="380"/>
      <c r="D581" s="380"/>
      <c r="E581" s="380"/>
      <c r="F581" s="18" t="s">
        <v>1130</v>
      </c>
      <c r="G581" s="271">
        <f>'Форма ОУ ФГОС ООО, кадры 5-11'!D13</f>
        <v>6</v>
      </c>
    </row>
    <row r="582" spans="1:7" ht="15" customHeight="1">
      <c r="A582" s="380" t="s">
        <v>819</v>
      </c>
      <c r="B582" s="380"/>
      <c r="C582" s="380"/>
      <c r="D582" s="380"/>
      <c r="E582" s="380"/>
      <c r="F582" s="18" t="s">
        <v>1130</v>
      </c>
      <c r="G582" s="271">
        <f>'Форма ОУ ФГОС ООО, кадры 5-11'!D14</f>
        <v>5</v>
      </c>
    </row>
    <row r="583" spans="1:7" ht="15" customHeight="1">
      <c r="A583" s="380" t="s">
        <v>820</v>
      </c>
      <c r="B583" s="380"/>
      <c r="C583" s="380"/>
      <c r="D583" s="380"/>
      <c r="E583" s="380"/>
      <c r="F583" s="18" t="s">
        <v>1130</v>
      </c>
      <c r="G583" s="271">
        <f>'Форма ОУ ФГОС ООО, кадры 5-11'!D15</f>
        <v>4</v>
      </c>
    </row>
    <row r="584" spans="1:7" ht="15" customHeight="1">
      <c r="A584" s="381" t="s">
        <v>1131</v>
      </c>
      <c r="B584" s="381"/>
      <c r="C584" s="381"/>
      <c r="D584" s="381"/>
      <c r="E584" s="381"/>
      <c r="F584" s="18" t="s">
        <v>890</v>
      </c>
      <c r="G584" s="271">
        <f>'Форма ОУ ФГОС ООО, кадры 5-11'!D16</f>
        <v>606</v>
      </c>
    </row>
    <row r="585" spans="1:7" ht="15" customHeight="1">
      <c r="A585" s="380" t="s">
        <v>1132</v>
      </c>
      <c r="B585" s="380"/>
      <c r="C585" s="380"/>
      <c r="D585" s="380"/>
      <c r="E585" s="380"/>
      <c r="F585" s="18" t="s">
        <v>890</v>
      </c>
      <c r="G585" s="271">
        <f>'Форма ОУ ФГОС ООО, кадры 5-11'!D17</f>
        <v>150</v>
      </c>
    </row>
    <row r="586" spans="1:7" ht="15" customHeight="1">
      <c r="A586" s="380" t="s">
        <v>1133</v>
      </c>
      <c r="B586" s="380"/>
      <c r="C586" s="380"/>
      <c r="D586" s="380"/>
      <c r="E586" s="380"/>
      <c r="F586" s="18" t="s">
        <v>890</v>
      </c>
      <c r="G586" s="271">
        <f>'Форма ОУ ФГОС ООО, кадры 5-11'!D18</f>
        <v>129</v>
      </c>
    </row>
    <row r="587" spans="1:7" ht="15" customHeight="1">
      <c r="A587" s="380" t="s">
        <v>1134</v>
      </c>
      <c r="B587" s="380"/>
      <c r="C587" s="380"/>
      <c r="D587" s="380"/>
      <c r="E587" s="380"/>
      <c r="F587" s="18" t="s">
        <v>890</v>
      </c>
      <c r="G587" s="271">
        <f>'Форма ОУ ФГОС ООО, кадры 5-11'!D19</f>
        <v>141</v>
      </c>
    </row>
    <row r="588" spans="1:7" ht="15" customHeight="1">
      <c r="A588" s="380" t="s">
        <v>1135</v>
      </c>
      <c r="B588" s="380"/>
      <c r="C588" s="380"/>
      <c r="D588" s="380"/>
      <c r="E588" s="380"/>
      <c r="F588" s="18" t="s">
        <v>890</v>
      </c>
      <c r="G588" s="271">
        <f>'Форма ОУ ФГОС ООО, кадры 5-11'!D20</f>
        <v>94</v>
      </c>
    </row>
    <row r="589" spans="1:7" ht="15" customHeight="1">
      <c r="A589" s="380" t="s">
        <v>1136</v>
      </c>
      <c r="B589" s="380"/>
      <c r="C589" s="380"/>
      <c r="D589" s="380"/>
      <c r="E589" s="380"/>
      <c r="F589" s="18" t="s">
        <v>890</v>
      </c>
      <c r="G589" s="271">
        <f>'Форма ОУ ФГОС ООО, кадры 5-11'!D21</f>
        <v>92</v>
      </c>
    </row>
    <row r="590" spans="1:7" ht="47.25" customHeight="1">
      <c r="A590" s="382" t="s">
        <v>1137</v>
      </c>
      <c r="B590" s="382"/>
      <c r="C590" s="382"/>
      <c r="D590" s="382"/>
      <c r="E590" s="382"/>
      <c r="F590" s="18" t="s">
        <v>890</v>
      </c>
      <c r="G590" s="271">
        <f>'Форма ОУ ФГОС ООО, кадры 5-11'!D22</f>
        <v>20</v>
      </c>
    </row>
    <row r="591" spans="1:7" ht="15" customHeight="1">
      <c r="A591" s="342" t="s">
        <v>847</v>
      </c>
      <c r="B591" s="342"/>
      <c r="C591" s="342"/>
      <c r="D591" s="342"/>
      <c r="E591" s="342"/>
      <c r="F591" s="18" t="s">
        <v>890</v>
      </c>
      <c r="G591" s="271">
        <f>'Форма ОУ ФГОС ООО, кадры 5-11'!D23</f>
        <v>0</v>
      </c>
    </row>
    <row r="592" spans="1:7" ht="15" customHeight="1">
      <c r="A592" s="340" t="s">
        <v>848</v>
      </c>
      <c r="B592" s="340"/>
      <c r="C592" s="340"/>
      <c r="D592" s="340"/>
      <c r="E592" s="340"/>
      <c r="F592" s="18" t="s">
        <v>890</v>
      </c>
      <c r="G592" s="271">
        <f>'Форма ОУ ФГОС ООО, кадры 5-11'!D24</f>
        <v>16</v>
      </c>
    </row>
    <row r="593" spans="1:7" ht="15" customHeight="1">
      <c r="A593" s="340" t="s">
        <v>849</v>
      </c>
      <c r="B593" s="340"/>
      <c r="C593" s="340"/>
      <c r="D593" s="340"/>
      <c r="E593" s="340"/>
      <c r="F593" s="18" t="s">
        <v>890</v>
      </c>
      <c r="G593" s="271">
        <f>'Форма ОУ ФГОС ООО, кадры 5-11'!D25</f>
        <v>1</v>
      </c>
    </row>
    <row r="594" spans="1:7" ht="15" customHeight="1">
      <c r="A594" s="340" t="s">
        <v>850</v>
      </c>
      <c r="B594" s="340"/>
      <c r="C594" s="340"/>
      <c r="D594" s="340"/>
      <c r="E594" s="340"/>
      <c r="F594" s="18" t="s">
        <v>890</v>
      </c>
      <c r="G594" s="271">
        <f>'Форма ОУ ФГОС ООО, кадры 5-11'!D26</f>
        <v>0</v>
      </c>
    </row>
    <row r="595" spans="1:7" ht="15" customHeight="1">
      <c r="A595" s="340" t="s">
        <v>851</v>
      </c>
      <c r="B595" s="340"/>
      <c r="C595" s="340"/>
      <c r="D595" s="340"/>
      <c r="E595" s="340"/>
      <c r="F595" s="18" t="s">
        <v>890</v>
      </c>
      <c r="G595" s="271">
        <f>'Форма ОУ ФГОС ООО, кадры 5-11'!D27</f>
        <v>1</v>
      </c>
    </row>
    <row r="596" spans="1:7" ht="15" customHeight="1">
      <c r="A596" s="340" t="s">
        <v>852</v>
      </c>
      <c r="B596" s="340"/>
      <c r="C596" s="340"/>
      <c r="D596" s="340"/>
      <c r="E596" s="340"/>
      <c r="F596" s="18" t="s">
        <v>890</v>
      </c>
      <c r="G596" s="271">
        <f>'Форма ОУ ФГОС ООО, кадры 5-11'!D28</f>
        <v>2</v>
      </c>
    </row>
    <row r="597" spans="1:7" ht="15" customHeight="1">
      <c r="A597" s="340" t="s">
        <v>853</v>
      </c>
      <c r="B597" s="340"/>
      <c r="C597" s="340"/>
      <c r="D597" s="340"/>
      <c r="E597" s="340"/>
      <c r="F597" s="18" t="s">
        <v>890</v>
      </c>
      <c r="G597" s="271">
        <f>'Форма ОУ ФГОС ООО, кадры 5-11'!D29</f>
        <v>0</v>
      </c>
    </row>
    <row r="598" spans="1:7" ht="15" customHeight="1">
      <c r="A598" s="340" t="s">
        <v>854</v>
      </c>
      <c r="B598" s="340"/>
      <c r="C598" s="340"/>
      <c r="D598" s="340"/>
      <c r="E598" s="340"/>
      <c r="F598" s="18" t="s">
        <v>890</v>
      </c>
      <c r="G598" s="271">
        <f>'Форма ОУ ФГОС ООО, кадры 5-11'!D30</f>
        <v>0</v>
      </c>
    </row>
    <row r="599" spans="1:7" ht="15" customHeight="1">
      <c r="A599" s="340" t="s">
        <v>855</v>
      </c>
      <c r="B599" s="340"/>
      <c r="C599" s="340"/>
      <c r="D599" s="340"/>
      <c r="E599" s="340"/>
      <c r="F599" s="18" t="s">
        <v>890</v>
      </c>
      <c r="G599" s="271">
        <f>'Форма ОУ ФГОС ООО, кадры 5-11'!D31</f>
        <v>0</v>
      </c>
    </row>
    <row r="600" spans="1:7" ht="15" customHeight="1">
      <c r="A600" s="340" t="s">
        <v>1139</v>
      </c>
      <c r="B600" s="340"/>
      <c r="C600" s="340"/>
      <c r="D600" s="340"/>
      <c r="E600" s="340"/>
      <c r="F600" s="18" t="s">
        <v>890</v>
      </c>
      <c r="G600" s="271">
        <f>'Форма ОУ ФГОС ООО, кадры 5-11'!D32</f>
        <v>2</v>
      </c>
    </row>
    <row r="601" spans="1:7" ht="15" customHeight="1">
      <c r="A601" s="340" t="s">
        <v>857</v>
      </c>
      <c r="B601" s="340"/>
      <c r="C601" s="340"/>
      <c r="D601" s="340"/>
      <c r="E601" s="340"/>
      <c r="F601" s="18" t="s">
        <v>890</v>
      </c>
      <c r="G601" s="271">
        <f>'Форма ОУ ФГОС ООО, кадры 5-11'!D33</f>
        <v>1</v>
      </c>
    </row>
    <row r="602" spans="1:7" ht="15" customHeight="1">
      <c r="A602" s="340" t="s">
        <v>858</v>
      </c>
      <c r="B602" s="340"/>
      <c r="C602" s="340"/>
      <c r="D602" s="340"/>
      <c r="E602" s="340"/>
      <c r="F602" s="18" t="s">
        <v>890</v>
      </c>
      <c r="G602" s="271">
        <f>'Форма ОУ ФГОС ООО, кадры 5-11'!D34</f>
        <v>3</v>
      </c>
    </row>
    <row r="603" spans="1:7" ht="15" customHeight="1">
      <c r="A603" s="340" t="s">
        <v>859</v>
      </c>
      <c r="B603" s="340"/>
      <c r="C603" s="340"/>
      <c r="D603" s="340"/>
      <c r="E603" s="340"/>
      <c r="F603" s="18" t="s">
        <v>890</v>
      </c>
      <c r="G603" s="271">
        <f>'Форма ОУ ФГОС ООО, кадры 5-11'!D35</f>
        <v>7</v>
      </c>
    </row>
    <row r="604" spans="1:7" ht="15" customHeight="1">
      <c r="A604" s="340" t="s">
        <v>860</v>
      </c>
      <c r="B604" s="340"/>
      <c r="C604" s="340"/>
      <c r="D604" s="340"/>
      <c r="E604" s="340"/>
      <c r="F604" s="18" t="s">
        <v>890</v>
      </c>
      <c r="G604" s="271">
        <f>'Форма ОУ ФГОС ООО, кадры 5-11'!D36</f>
        <v>1</v>
      </c>
    </row>
    <row r="605" spans="1:7" ht="15" customHeight="1">
      <c r="A605" s="340" t="s">
        <v>861</v>
      </c>
      <c r="B605" s="340"/>
      <c r="C605" s="340"/>
      <c r="D605" s="340"/>
      <c r="E605" s="340"/>
      <c r="F605" s="18" t="s">
        <v>890</v>
      </c>
      <c r="G605" s="271">
        <f>'Форма ОУ ФГОС ООО, кадры 5-11'!D37</f>
        <v>0</v>
      </c>
    </row>
    <row r="606" spans="1:7" ht="15" customHeight="1">
      <c r="A606" s="340" t="s">
        <v>862</v>
      </c>
      <c r="B606" s="340"/>
      <c r="C606" s="340"/>
      <c r="D606" s="340"/>
      <c r="E606" s="340"/>
      <c r="F606" s="18" t="s">
        <v>890</v>
      </c>
      <c r="G606" s="271">
        <f>'Форма ОУ ФГОС ООО, кадры 5-11'!D38</f>
        <v>2</v>
      </c>
    </row>
    <row r="607" spans="1:7" ht="15" customHeight="1">
      <c r="A607" s="340" t="s">
        <v>863</v>
      </c>
      <c r="B607" s="340"/>
      <c r="C607" s="340"/>
      <c r="D607" s="340"/>
      <c r="E607" s="340"/>
      <c r="F607" s="18" t="s">
        <v>890</v>
      </c>
      <c r="G607" s="271">
        <f>'Форма ОУ ФГОС ООО, кадры 5-11'!D39</f>
        <v>2</v>
      </c>
    </row>
    <row r="608" spans="1:7" ht="15" customHeight="1">
      <c r="A608" s="340" t="s">
        <v>864</v>
      </c>
      <c r="B608" s="340"/>
      <c r="C608" s="340"/>
      <c r="D608" s="340"/>
      <c r="E608" s="340"/>
      <c r="F608" s="18" t="s">
        <v>890</v>
      </c>
      <c r="G608" s="271">
        <f>'Форма ОУ ФГОС ООО, кадры 5-11'!D40</f>
        <v>2</v>
      </c>
    </row>
    <row r="609" spans="1:7" ht="15" customHeight="1">
      <c r="A609" s="340" t="s">
        <v>1140</v>
      </c>
      <c r="B609" s="340"/>
      <c r="C609" s="340"/>
      <c r="D609" s="340"/>
      <c r="E609" s="340"/>
      <c r="F609" s="18" t="s">
        <v>890</v>
      </c>
      <c r="G609" s="271">
        <f>'Форма ОУ ФГОС ООО, кадры 5-11'!D41</f>
        <v>0</v>
      </c>
    </row>
    <row r="610" spans="1:7" ht="15" customHeight="1">
      <c r="A610" s="340" t="s">
        <v>1141</v>
      </c>
      <c r="B610" s="340"/>
      <c r="C610" s="340"/>
      <c r="D610" s="340"/>
      <c r="E610" s="340"/>
      <c r="F610" s="18" t="s">
        <v>890</v>
      </c>
      <c r="G610" s="271">
        <f>'Форма ОУ ФГОС ООО, кадры 5-11'!D42</f>
        <v>1</v>
      </c>
    </row>
    <row r="611" spans="1:7" ht="15" customHeight="1">
      <c r="A611" s="340" t="s">
        <v>1142</v>
      </c>
      <c r="B611" s="340"/>
      <c r="C611" s="340"/>
      <c r="D611" s="340"/>
      <c r="E611" s="340"/>
      <c r="F611" s="18" t="s">
        <v>890</v>
      </c>
      <c r="G611" s="271">
        <f>'Форма ОУ ФГОС ООО, кадры 5-11'!D43</f>
        <v>5</v>
      </c>
    </row>
    <row r="612" spans="1:7" ht="15" customHeight="1">
      <c r="A612" s="340" t="s">
        <v>867</v>
      </c>
      <c r="B612" s="340"/>
      <c r="C612" s="340"/>
      <c r="D612" s="340"/>
      <c r="E612" s="340"/>
      <c r="F612" s="18" t="s">
        <v>890</v>
      </c>
      <c r="G612" s="271">
        <f>'Форма ОУ ФГОС ООО, кадры 5-11'!D44</f>
        <v>6</v>
      </c>
    </row>
    <row r="613" spans="1:7" ht="15" customHeight="1">
      <c r="A613" s="340" t="s">
        <v>1143</v>
      </c>
      <c r="B613" s="340"/>
      <c r="C613" s="340"/>
      <c r="D613" s="340"/>
      <c r="E613" s="340"/>
      <c r="F613" s="18" t="s">
        <v>890</v>
      </c>
      <c r="G613" s="271">
        <f>'Форма ОУ ФГОС ООО, кадры 5-11'!D45</f>
        <v>4</v>
      </c>
    </row>
    <row r="614" spans="1:7" ht="15" customHeight="1">
      <c r="A614" s="340" t="s">
        <v>1144</v>
      </c>
      <c r="B614" s="340"/>
      <c r="C614" s="340"/>
      <c r="D614" s="340"/>
      <c r="E614" s="340"/>
      <c r="F614" s="18" t="s">
        <v>890</v>
      </c>
      <c r="G614" s="271">
        <f>'Форма ОУ ФГОС ООО, кадры 5-11'!D46</f>
        <v>4</v>
      </c>
    </row>
    <row r="615" spans="1:7" ht="15" customHeight="1">
      <c r="A615" s="340" t="s">
        <v>1145</v>
      </c>
      <c r="B615" s="340"/>
      <c r="C615" s="340"/>
      <c r="D615" s="340"/>
      <c r="E615" s="340"/>
      <c r="F615" s="18" t="s">
        <v>890</v>
      </c>
      <c r="G615" s="271">
        <f>'Форма ОУ ФГОС ООО, кадры 5-11'!D47</f>
        <v>0</v>
      </c>
    </row>
    <row r="616" spans="1:7" ht="28.5" customHeight="1">
      <c r="A616" s="340" t="s">
        <v>1146</v>
      </c>
      <c r="B616" s="340"/>
      <c r="C616" s="340"/>
      <c r="D616" s="340"/>
      <c r="E616" s="340"/>
      <c r="F616" s="18" t="s">
        <v>890</v>
      </c>
      <c r="G616" s="271">
        <f>'Форма ОУ ФГОС ООО, кадры 5-11'!D48</f>
        <v>7</v>
      </c>
    </row>
    <row r="617" spans="1:7" ht="37.5" customHeight="1">
      <c r="A617" s="340" t="s">
        <v>1147</v>
      </c>
      <c r="B617" s="340"/>
      <c r="C617" s="340"/>
      <c r="D617" s="340"/>
      <c r="E617" s="340"/>
      <c r="F617" s="18" t="s">
        <v>890</v>
      </c>
      <c r="G617" s="271">
        <f>'Форма ОУ ФГОС ООО, кадры 5-11'!D49</f>
        <v>7</v>
      </c>
    </row>
    <row r="618" spans="1:7" ht="42" customHeight="1">
      <c r="A618" s="335" t="s">
        <v>1148</v>
      </c>
      <c r="B618" s="335"/>
      <c r="C618" s="335"/>
      <c r="D618" s="335"/>
      <c r="E618" s="335"/>
      <c r="F618" s="18" t="s">
        <v>890</v>
      </c>
      <c r="G618" s="271">
        <f>'Форма ОУ ФГОС ООО, кадры 5-11'!D50</f>
        <v>0</v>
      </c>
    </row>
    <row r="619" spans="1:7" ht="15" customHeight="1">
      <c r="A619" s="340" t="s">
        <v>874</v>
      </c>
      <c r="B619" s="340"/>
      <c r="C619" s="340"/>
      <c r="D619" s="340"/>
      <c r="E619" s="340"/>
      <c r="F619" s="18" t="s">
        <v>890</v>
      </c>
      <c r="G619" s="271">
        <f>'Форма ОУ ФГОС ООО, кадры 5-11'!D51</f>
        <v>0</v>
      </c>
    </row>
    <row r="620" spans="1:7" ht="15" customHeight="1">
      <c r="A620" s="340" t="s">
        <v>875</v>
      </c>
      <c r="B620" s="340"/>
      <c r="C620" s="340"/>
      <c r="D620" s="340"/>
      <c r="E620" s="340"/>
      <c r="F620" s="18" t="s">
        <v>890</v>
      </c>
      <c r="G620" s="271">
        <f>'Форма ОУ ФГОС ООО, кадры 5-11'!D52</f>
        <v>0</v>
      </c>
    </row>
    <row r="621" spans="1:7" ht="15" customHeight="1">
      <c r="A621" s="340" t="s">
        <v>876</v>
      </c>
      <c r="B621" s="340"/>
      <c r="C621" s="340"/>
      <c r="D621" s="340"/>
      <c r="E621" s="340"/>
      <c r="F621" s="18" t="s">
        <v>890</v>
      </c>
      <c r="G621" s="271">
        <f>'Форма ОУ ФГОС ООО, кадры 5-11'!D53</f>
        <v>1</v>
      </c>
    </row>
    <row r="622" spans="1:7" ht="15" customHeight="1">
      <c r="A622" s="340" t="s">
        <v>877</v>
      </c>
      <c r="B622" s="340"/>
      <c r="C622" s="340"/>
      <c r="D622" s="340"/>
      <c r="E622" s="340"/>
      <c r="F622" s="18" t="s">
        <v>890</v>
      </c>
      <c r="G622" s="271">
        <f>'Форма ОУ ФГОС ООО, кадры 5-11'!D54</f>
        <v>3</v>
      </c>
    </row>
    <row r="623" spans="1:7" ht="15" customHeight="1">
      <c r="A623" s="340" t="s">
        <v>878</v>
      </c>
      <c r="B623" s="340"/>
      <c r="C623" s="340"/>
      <c r="D623" s="340"/>
      <c r="E623" s="340"/>
      <c r="F623" s="18" t="s">
        <v>890</v>
      </c>
      <c r="G623" s="271">
        <f>'Форма ОУ ФГОС ООО, кадры 5-11'!D55</f>
        <v>9</v>
      </c>
    </row>
    <row r="624" spans="1:7" ht="15" customHeight="1">
      <c r="A624" s="340" t="s">
        <v>879</v>
      </c>
      <c r="B624" s="340"/>
      <c r="C624" s="340"/>
      <c r="D624" s="340"/>
      <c r="E624" s="340"/>
      <c r="F624" s="18" t="s">
        <v>890</v>
      </c>
      <c r="G624" s="271">
        <f>'Форма ОУ ФГОС ООО, кадры 5-11'!D56</f>
        <v>7</v>
      </c>
    </row>
    <row r="625" spans="1:7" ht="15" customHeight="1">
      <c r="A625" s="340" t="s">
        <v>880</v>
      </c>
      <c r="B625" s="340"/>
      <c r="C625" s="340"/>
      <c r="D625" s="340"/>
      <c r="E625" s="340"/>
      <c r="F625" s="18" t="s">
        <v>890</v>
      </c>
      <c r="G625" s="271">
        <f>'Форма ОУ ФГОС ООО, кадры 5-11'!D57</f>
        <v>0</v>
      </c>
    </row>
    <row r="626" spans="1:7" ht="15" customHeight="1">
      <c r="A626" s="340" t="s">
        <v>881</v>
      </c>
      <c r="B626" s="340"/>
      <c r="C626" s="340"/>
      <c r="D626" s="340"/>
      <c r="E626" s="340"/>
      <c r="F626" s="18" t="s">
        <v>890</v>
      </c>
      <c r="G626" s="271">
        <f>'Форма ОУ ФГОС ООО, кадры 5-11'!D58</f>
        <v>0</v>
      </c>
    </row>
    <row r="627" spans="1:7" ht="25.5" customHeight="1">
      <c r="A627" s="399" t="s">
        <v>798</v>
      </c>
      <c r="B627" s="399"/>
      <c r="C627" s="399"/>
      <c r="D627" s="399"/>
      <c r="E627" s="399"/>
      <c r="F627" s="399"/>
      <c r="G627" s="271" t="str">
        <f>'Форма ОУ  ФГОС СОО'!C5</f>
        <v>СОШ</v>
      </c>
    </row>
    <row r="628" spans="1:7" ht="36" customHeight="1">
      <c r="A628" s="399" t="s">
        <v>1173</v>
      </c>
      <c r="B628" s="399"/>
      <c r="C628" s="399"/>
      <c r="D628" s="399"/>
      <c r="E628" s="399"/>
      <c r="F628" s="399"/>
      <c r="G628" s="271" t="str">
        <f>'Форма ОУ  ФГОС СОО'!C6</f>
        <v>Догойда</v>
      </c>
    </row>
    <row r="629" spans="1:7" ht="15" customHeight="1">
      <c r="A629" s="400" t="s">
        <v>802</v>
      </c>
      <c r="B629" s="400"/>
      <c r="C629" s="400"/>
      <c r="D629" s="400"/>
      <c r="E629" s="400"/>
      <c r="F629" s="400"/>
      <c r="G629" s="271" t="str">
        <f>'Форма ОУ  ФГОС СОО'!C7</f>
        <v>Людмила</v>
      </c>
    </row>
    <row r="630" spans="1:7" ht="15" customHeight="1">
      <c r="A630" s="400" t="s">
        <v>803</v>
      </c>
      <c r="B630" s="400"/>
      <c r="C630" s="400"/>
      <c r="D630" s="400"/>
      <c r="E630" s="400"/>
      <c r="F630" s="400"/>
      <c r="G630" s="271" t="str">
        <f>'Форма ОУ  ФГОС СОО'!C8</f>
        <v>Михайловна</v>
      </c>
    </row>
    <row r="631" spans="1:7" ht="15" customHeight="1">
      <c r="A631" s="399" t="s">
        <v>804</v>
      </c>
      <c r="B631" s="399"/>
      <c r="C631" s="399"/>
      <c r="D631" s="399"/>
      <c r="E631" s="399"/>
      <c r="F631" s="399"/>
      <c r="G631" s="271" t="str">
        <f>'Форма ОУ  ФГОС СОО'!C9</f>
        <v>8(87951)-48-4-37</v>
      </c>
    </row>
    <row r="632" spans="1:7" ht="15" customHeight="1">
      <c r="A632" s="399" t="s">
        <v>805</v>
      </c>
      <c r="B632" s="399"/>
      <c r="C632" s="399"/>
      <c r="D632" s="399"/>
      <c r="E632" s="399"/>
      <c r="F632" s="399"/>
      <c r="G632" s="271" t="str">
        <f>'Форма ОУ  ФГОС СОО'!C10</f>
        <v>dogoydal@mail.ru</v>
      </c>
    </row>
    <row r="633" spans="1:7" ht="15" customHeight="1">
      <c r="A633" s="399" t="s">
        <v>809</v>
      </c>
      <c r="B633" s="399"/>
      <c r="C633" s="399"/>
      <c r="D633" s="399"/>
      <c r="E633" s="399"/>
      <c r="F633" s="399"/>
      <c r="G633" s="271">
        <f>'Форма ОУ  ФГОС СОО'!C11</f>
        <v>3</v>
      </c>
    </row>
    <row r="634" spans="1:7" ht="15" customHeight="1">
      <c r="A634" s="399" t="s">
        <v>821</v>
      </c>
      <c r="B634" s="399"/>
      <c r="C634" s="399"/>
      <c r="D634" s="399"/>
      <c r="E634" s="399"/>
      <c r="F634" s="399"/>
      <c r="G634" s="271">
        <f>'Форма ОУ  ФГОС СОО'!C12</f>
        <v>2</v>
      </c>
    </row>
    <row r="635" spans="1:7" ht="15" customHeight="1">
      <c r="A635" s="399" t="s">
        <v>822</v>
      </c>
      <c r="B635" s="399"/>
      <c r="C635" s="399"/>
      <c r="D635" s="399"/>
      <c r="E635" s="399"/>
      <c r="F635" s="399"/>
      <c r="G635" s="271">
        <f>'Форма ОУ  ФГОС СОО'!C13</f>
        <v>1</v>
      </c>
    </row>
    <row r="636" spans="1:7" ht="15" customHeight="1">
      <c r="A636" s="399" t="s">
        <v>1174</v>
      </c>
      <c r="B636" s="399"/>
      <c r="C636" s="399"/>
      <c r="D636" s="399"/>
      <c r="E636" s="399"/>
      <c r="F636" s="399"/>
      <c r="G636" s="271">
        <f>'Форма ОУ  ФГОС СОО'!C14</f>
        <v>57</v>
      </c>
    </row>
    <row r="637" spans="1:7" ht="15" customHeight="1">
      <c r="A637" s="399" t="s">
        <v>1175</v>
      </c>
      <c r="B637" s="399"/>
      <c r="C637" s="399"/>
      <c r="D637" s="399"/>
      <c r="E637" s="399"/>
      <c r="F637" s="399"/>
      <c r="G637" s="271">
        <f>'Форма ОУ  ФГОС СОО'!C15</f>
        <v>37</v>
      </c>
    </row>
    <row r="638" spans="1:7" ht="15" customHeight="1">
      <c r="A638" s="399" t="s">
        <v>1176</v>
      </c>
      <c r="B638" s="399"/>
      <c r="C638" s="399"/>
      <c r="D638" s="399"/>
      <c r="E638" s="399"/>
      <c r="F638" s="399"/>
      <c r="G638" s="271">
        <f>'Форма ОУ  ФГОС СОО'!C16</f>
        <v>20</v>
      </c>
    </row>
    <row r="639" spans="1:7" ht="15" customHeight="1">
      <c r="A639" s="388" t="s">
        <v>1200</v>
      </c>
      <c r="B639" s="388"/>
      <c r="C639" s="388"/>
      <c r="D639" s="388"/>
      <c r="E639" s="398" t="s">
        <v>1201</v>
      </c>
      <c r="F639" s="398"/>
      <c r="G639" s="271" t="str">
        <f>'Форма ОУ  ФГОС СОО'!D44</f>
        <v>да</v>
      </c>
    </row>
    <row r="640" spans="1:7" ht="15" customHeight="1">
      <c r="A640" s="388"/>
      <c r="B640" s="388"/>
      <c r="C640" s="388"/>
      <c r="D640" s="388"/>
      <c r="E640" s="398" t="s">
        <v>1202</v>
      </c>
      <c r="F640" s="398"/>
      <c r="G640" s="271" t="str">
        <f>'Форма ОУ  ФГОС СОО'!D45</f>
        <v>да</v>
      </c>
    </row>
    <row r="641" spans="1:7" ht="15" customHeight="1">
      <c r="A641" s="388"/>
      <c r="B641" s="388"/>
      <c r="C641" s="388"/>
      <c r="D641" s="388"/>
      <c r="E641" s="398" t="s">
        <v>1203</v>
      </c>
      <c r="F641" s="398"/>
      <c r="G641" s="271" t="str">
        <f>'Форма ОУ  ФГОС СОО'!D46</f>
        <v>да</v>
      </c>
    </row>
    <row r="642" spans="1:7" ht="15" customHeight="1">
      <c r="A642" s="388"/>
      <c r="B642" s="388"/>
      <c r="C642" s="388"/>
      <c r="D642" s="388"/>
      <c r="E642" s="398" t="s">
        <v>1204</v>
      </c>
      <c r="F642" s="398"/>
      <c r="G642" s="271" t="str">
        <f>'Форма ОУ  ФГОС СОО'!D47</f>
        <v>да</v>
      </c>
    </row>
    <row r="643" spans="1:7" ht="15" customHeight="1">
      <c r="A643" s="388"/>
      <c r="B643" s="388"/>
      <c r="C643" s="388"/>
      <c r="D643" s="388"/>
      <c r="E643" s="398" t="s">
        <v>1205</v>
      </c>
      <c r="F643" s="398"/>
      <c r="G643" s="271" t="str">
        <f>'Форма ОУ  ФГОС СОО'!D48</f>
        <v>нет</v>
      </c>
    </row>
    <row r="644" spans="1:7" ht="15" customHeight="1">
      <c r="A644" s="388"/>
      <c r="B644" s="388"/>
      <c r="C644" s="388"/>
      <c r="D644" s="388"/>
      <c r="E644" s="398" t="s">
        <v>1206</v>
      </c>
      <c r="F644" s="398"/>
      <c r="G644" s="271" t="str">
        <f>'Форма ОУ  ФГОС СОО'!D49</f>
        <v>нет</v>
      </c>
    </row>
    <row r="645" spans="1:7" ht="15" customHeight="1">
      <c r="A645" s="388"/>
      <c r="B645" s="388"/>
      <c r="C645" s="388"/>
      <c r="D645" s="388"/>
      <c r="E645" s="398" t="s">
        <v>1207</v>
      </c>
      <c r="F645" s="398"/>
      <c r="G645" s="271" t="str">
        <f>'Форма ОУ  ФГОС СОО'!D50</f>
        <v>да</v>
      </c>
    </row>
    <row r="646" spans="1:7" ht="15" customHeight="1">
      <c r="A646" s="388"/>
      <c r="B646" s="388"/>
      <c r="C646" s="388"/>
      <c r="D646" s="388"/>
      <c r="E646" s="398" t="s">
        <v>1208</v>
      </c>
      <c r="F646" s="398"/>
      <c r="G646" s="271" t="str">
        <f>'Форма ОУ  ФГОС СОО'!D51</f>
        <v>да</v>
      </c>
    </row>
    <row r="647" spans="1:7" ht="15" customHeight="1">
      <c r="A647" s="388"/>
      <c r="B647" s="388"/>
      <c r="C647" s="388"/>
      <c r="D647" s="388"/>
      <c r="E647" s="398" t="s">
        <v>1209</v>
      </c>
      <c r="F647" s="398"/>
      <c r="G647" s="271" t="str">
        <f>'Форма ОУ  ФГОС СОО'!D52</f>
        <v>да</v>
      </c>
    </row>
    <row r="648" spans="1:7" ht="15" customHeight="1">
      <c r="A648" s="388"/>
      <c r="B648" s="388"/>
      <c r="C648" s="388"/>
      <c r="D648" s="388"/>
      <c r="E648" s="398" t="s">
        <v>1210</v>
      </c>
      <c r="F648" s="398"/>
      <c r="G648" s="271" t="str">
        <f>'Форма ОУ  ФГОС СОО'!D53</f>
        <v>да</v>
      </c>
    </row>
    <row r="649" spans="1:7" ht="15" customHeight="1">
      <c r="A649" s="388"/>
      <c r="B649" s="388"/>
      <c r="C649" s="388"/>
      <c r="D649" s="388"/>
      <c r="E649" s="398" t="s">
        <v>1211</v>
      </c>
      <c r="F649" s="398"/>
      <c r="G649" s="271" t="str">
        <f>'Форма ОУ  ФГОС СОО'!D54</f>
        <v>да</v>
      </c>
    </row>
    <row r="650" spans="1:7" ht="15" customHeight="1">
      <c r="A650" s="388"/>
      <c r="B650" s="388"/>
      <c r="C650" s="388"/>
      <c r="D650" s="388"/>
      <c r="E650" s="398" t="s">
        <v>1212</v>
      </c>
      <c r="F650" s="398"/>
      <c r="G650" s="271" t="str">
        <f>'Форма ОУ  ФГОС СОО'!D55</f>
        <v>да</v>
      </c>
    </row>
    <row r="651" spans="1:7" ht="15" customHeight="1">
      <c r="A651" s="388"/>
      <c r="B651" s="388"/>
      <c r="C651" s="388"/>
      <c r="D651" s="388"/>
      <c r="E651" s="397" t="s">
        <v>1213</v>
      </c>
      <c r="F651" s="397"/>
      <c r="G651" s="271" t="str">
        <f>'Форма ОУ  ФГОС СОО'!D56</f>
        <v>да</v>
      </c>
    </row>
    <row r="652" spans="1:7" ht="15" customHeight="1">
      <c r="A652" s="388"/>
      <c r="B652" s="388"/>
      <c r="C652" s="388"/>
      <c r="D652" s="388"/>
      <c r="E652" s="397" t="s">
        <v>1214</v>
      </c>
      <c r="F652" s="397"/>
      <c r="G652" s="271">
        <f>'Форма ОУ  ФГОС СОО'!D57</f>
        <v>0</v>
      </c>
    </row>
    <row r="653" spans="1:7" ht="15" customHeight="1">
      <c r="A653" s="388"/>
      <c r="B653" s="388"/>
      <c r="C653" s="388"/>
      <c r="D653" s="388"/>
      <c r="E653" s="397" t="s">
        <v>1215</v>
      </c>
      <c r="F653" s="397"/>
      <c r="G653" s="271" t="str">
        <f>'Форма ОУ  ФГОС СОО'!D58</f>
        <v>да</v>
      </c>
    </row>
    <row r="654" spans="1:7" ht="15" customHeight="1">
      <c r="A654" s="388"/>
      <c r="B654" s="388"/>
      <c r="C654" s="388"/>
      <c r="D654" s="388"/>
      <c r="E654" s="397" t="s">
        <v>1216</v>
      </c>
      <c r="F654" s="397"/>
      <c r="G654" s="271">
        <f>'Форма ОУ  ФГОС СОО'!D59</f>
        <v>0</v>
      </c>
    </row>
    <row r="655" spans="1:7" ht="15" customHeight="1">
      <c r="A655" s="388"/>
      <c r="B655" s="388"/>
      <c r="C655" s="388"/>
      <c r="D655" s="388"/>
      <c r="E655" s="397" t="s">
        <v>1217</v>
      </c>
      <c r="F655" s="397"/>
      <c r="G655" s="271" t="str">
        <f>'Форма ОУ  ФГОС СОО'!D60</f>
        <v>да</v>
      </c>
    </row>
    <row r="656" spans="1:7" ht="15" customHeight="1">
      <c r="A656" s="388"/>
      <c r="B656" s="388"/>
      <c r="C656" s="388"/>
      <c r="D656" s="388"/>
      <c r="E656" s="397" t="s">
        <v>1218</v>
      </c>
      <c r="F656" s="397"/>
      <c r="G656" s="271" t="str">
        <f>'Форма ОУ  ФГОС СОО'!D61</f>
        <v>да</v>
      </c>
    </row>
    <row r="657" spans="1:7" ht="15" customHeight="1">
      <c r="A657" s="388"/>
      <c r="B657" s="388"/>
      <c r="C657" s="388"/>
      <c r="D657" s="388"/>
      <c r="E657" s="397" t="s">
        <v>1219</v>
      </c>
      <c r="F657" s="397"/>
      <c r="G657" s="271" t="str">
        <f>'Форма ОУ  ФГОС СОО'!D62</f>
        <v>да</v>
      </c>
    </row>
    <row r="658" spans="1:7" ht="15" customHeight="1">
      <c r="A658" s="388"/>
      <c r="B658" s="388"/>
      <c r="C658" s="388"/>
      <c r="D658" s="388"/>
      <c r="E658" s="398" t="s">
        <v>1220</v>
      </c>
      <c r="F658" s="398"/>
      <c r="G658" s="271" t="str">
        <f>'Форма ОУ  ФГОС СОО'!D63</f>
        <v>да</v>
      </c>
    </row>
    <row r="659" spans="1:7" ht="15" customHeight="1">
      <c r="A659" s="388"/>
      <c r="B659" s="388"/>
      <c r="C659" s="388"/>
      <c r="D659" s="388"/>
      <c r="E659" s="397" t="s">
        <v>1221</v>
      </c>
      <c r="F659" s="397"/>
      <c r="G659" s="271" t="str">
        <f>'Форма ОУ  ФГОС СОО'!D64</f>
        <v>да</v>
      </c>
    </row>
    <row r="660" spans="1:7" ht="15" customHeight="1">
      <c r="A660" s="388"/>
      <c r="B660" s="388"/>
      <c r="C660" s="388"/>
      <c r="D660" s="388"/>
      <c r="E660" s="397" t="s">
        <v>1222</v>
      </c>
      <c r="F660" s="397"/>
      <c r="G660" s="271" t="str">
        <f>'Форма ОУ  ФГОС СОО'!D65</f>
        <v>да</v>
      </c>
    </row>
    <row r="661" spans="1:7" ht="15" customHeight="1">
      <c r="A661" s="388"/>
      <c r="B661" s="388"/>
      <c r="C661" s="388"/>
      <c r="D661" s="388"/>
      <c r="E661" s="397" t="s">
        <v>1223</v>
      </c>
      <c r="F661" s="397"/>
      <c r="G661" s="271" t="str">
        <f>'Форма ОУ  ФГОС СОО'!D66</f>
        <v>да</v>
      </c>
    </row>
    <row r="662" spans="1:7" ht="15" customHeight="1">
      <c r="A662" s="388"/>
      <c r="B662" s="388"/>
      <c r="C662" s="388"/>
      <c r="D662" s="388"/>
      <c r="E662" s="397" t="s">
        <v>1224</v>
      </c>
      <c r="F662" s="397"/>
      <c r="G662" s="271" t="str">
        <f>'Форма ОУ  ФГОС СОО'!D67</f>
        <v>да</v>
      </c>
    </row>
    <row r="663" spans="1:7" ht="15" customHeight="1">
      <c r="A663" s="388"/>
      <c r="B663" s="388"/>
      <c r="C663" s="388"/>
      <c r="D663" s="388"/>
      <c r="E663" s="397" t="s">
        <v>1225</v>
      </c>
      <c r="F663" s="397"/>
      <c r="G663" s="271" t="str">
        <f>'Форма ОУ  ФГОС СОО'!D68</f>
        <v>да</v>
      </c>
    </row>
    <row r="664" spans="1:7" ht="15" customHeight="1">
      <c r="A664" s="388"/>
      <c r="B664" s="388"/>
      <c r="C664" s="388"/>
      <c r="D664" s="388"/>
      <c r="E664" s="397" t="s">
        <v>1226</v>
      </c>
      <c r="F664" s="397"/>
      <c r="G664" s="271" t="str">
        <f>'Форма ОУ  ФГОС СОО'!D69</f>
        <v>нет</v>
      </c>
    </row>
    <row r="665" spans="1:7" ht="15" customHeight="1">
      <c r="A665" s="388"/>
      <c r="B665" s="388"/>
      <c r="C665" s="388"/>
      <c r="D665" s="388"/>
      <c r="E665" s="398" t="s">
        <v>1227</v>
      </c>
      <c r="F665" s="398"/>
      <c r="G665" s="271" t="str">
        <f>'Форма ОУ  ФГОС СОО'!D70</f>
        <v>да</v>
      </c>
    </row>
    <row r="666" spans="1:7" ht="15" customHeight="1">
      <c r="A666" s="388"/>
      <c r="B666" s="388"/>
      <c r="C666" s="388"/>
      <c r="D666" s="388"/>
      <c r="E666" s="397" t="s">
        <v>1228</v>
      </c>
      <c r="F666" s="397"/>
      <c r="G666" s="271" t="str">
        <f>'Форма ОУ  ФГОС СОО'!D71</f>
        <v>да</v>
      </c>
    </row>
    <row r="667" spans="1:7" ht="15" customHeight="1">
      <c r="A667" s="388"/>
      <c r="B667" s="388"/>
      <c r="C667" s="388"/>
      <c r="D667" s="388"/>
      <c r="E667" s="397" t="s">
        <v>1229</v>
      </c>
      <c r="F667" s="397"/>
      <c r="G667" s="271" t="str">
        <f>'Форма ОУ  ФГОС СОО'!D72</f>
        <v>нет</v>
      </c>
    </row>
    <row r="668" spans="1:7" ht="15" customHeight="1">
      <c r="A668" s="388"/>
      <c r="B668" s="388"/>
      <c r="C668" s="388"/>
      <c r="D668" s="388"/>
      <c r="E668" s="397" t="s">
        <v>1230</v>
      </c>
      <c r="F668" s="397"/>
      <c r="G668" s="271" t="str">
        <f>'Форма ОУ  ФГОС СОО'!D73</f>
        <v>да</v>
      </c>
    </row>
    <row r="669" spans="1:7" ht="15" customHeight="1">
      <c r="A669" s="388"/>
      <c r="B669" s="388"/>
      <c r="C669" s="388"/>
      <c r="D669" s="388"/>
      <c r="E669" s="397" t="s">
        <v>1231</v>
      </c>
      <c r="F669" s="397"/>
      <c r="G669" s="271" t="str">
        <f>'Форма ОУ  ФГОС СОО'!D74</f>
        <v>нет</v>
      </c>
    </row>
    <row r="670" spans="1:7" ht="15" customHeight="1">
      <c r="A670" s="388"/>
      <c r="B670" s="388"/>
      <c r="C670" s="388"/>
      <c r="D670" s="388"/>
      <c r="E670" s="397" t="s">
        <v>1232</v>
      </c>
      <c r="F670" s="397"/>
      <c r="G670" s="271" t="str">
        <f>'Форма ОУ  ФГОС СОО'!D75</f>
        <v>да</v>
      </c>
    </row>
    <row r="671" spans="1:7" ht="15" customHeight="1">
      <c r="A671" s="388"/>
      <c r="B671" s="388"/>
      <c r="C671" s="388"/>
      <c r="D671" s="388"/>
      <c r="E671" s="397" t="s">
        <v>1233</v>
      </c>
      <c r="F671" s="397"/>
      <c r="G671" s="271" t="str">
        <f>'Форма ОУ  ФГОС СОО'!D76</f>
        <v>нет</v>
      </c>
    </row>
    <row r="672" spans="1:7" ht="15" customHeight="1">
      <c r="A672" s="388"/>
      <c r="B672" s="388"/>
      <c r="C672" s="388"/>
      <c r="D672" s="388"/>
      <c r="E672" s="397" t="s">
        <v>1234</v>
      </c>
      <c r="F672" s="397"/>
      <c r="G672" s="271" t="str">
        <f>'Форма ОУ  ФГОС СОО'!D77</f>
        <v>нет</v>
      </c>
    </row>
    <row r="673" spans="1:7" ht="15" customHeight="1">
      <c r="A673" s="388"/>
      <c r="B673" s="388"/>
      <c r="C673" s="388"/>
      <c r="D673" s="388"/>
      <c r="E673" s="397" t="s">
        <v>1235</v>
      </c>
      <c r="F673" s="397"/>
      <c r="G673" s="271" t="str">
        <f>'Форма ОУ  ФГОС СОО'!D78</f>
        <v>да</v>
      </c>
    </row>
    <row r="674" spans="1:7" ht="15" customHeight="1">
      <c r="A674" s="388"/>
      <c r="B674" s="388"/>
      <c r="C674" s="388"/>
      <c r="D674" s="388"/>
      <c r="E674" s="397" t="s">
        <v>1236</v>
      </c>
      <c r="F674" s="397"/>
      <c r="G674" s="271" t="str">
        <f>'Форма ОУ  ФГОС СОО'!D79</f>
        <v>да</v>
      </c>
    </row>
    <row r="675" spans="1:7" ht="15" customHeight="1">
      <c r="A675" s="388"/>
      <c r="B675" s="388"/>
      <c r="C675" s="388"/>
      <c r="D675" s="388"/>
      <c r="E675" s="397" t="s">
        <v>1237</v>
      </c>
      <c r="F675" s="397"/>
      <c r="G675" s="271" t="str">
        <f>'Форма ОУ  ФГОС СОО'!D80</f>
        <v>нет</v>
      </c>
    </row>
    <row r="676" spans="1:7" ht="15" customHeight="1">
      <c r="A676" s="388"/>
      <c r="B676" s="388"/>
      <c r="C676" s="388"/>
      <c r="D676" s="388"/>
      <c r="E676" s="397" t="s">
        <v>1238</v>
      </c>
      <c r="F676" s="397"/>
      <c r="G676" s="271" t="str">
        <f>'Форма ОУ  ФГОС СОО'!D81</f>
        <v>да</v>
      </c>
    </row>
    <row r="677" spans="1:7" ht="15" customHeight="1">
      <c r="A677" s="388"/>
      <c r="B677" s="388"/>
      <c r="C677" s="388"/>
      <c r="D677" s="388"/>
      <c r="E677" s="397" t="s">
        <v>1239</v>
      </c>
      <c r="F677" s="397"/>
      <c r="G677" s="271" t="str">
        <f>'Форма ОУ  ФГОС СОО'!D82</f>
        <v>да</v>
      </c>
    </row>
    <row r="678" spans="1:7" ht="15" customHeight="1">
      <c r="A678" s="388"/>
      <c r="B678" s="388"/>
      <c r="C678" s="388"/>
      <c r="D678" s="388"/>
      <c r="E678" s="397" t="s">
        <v>1240</v>
      </c>
      <c r="F678" s="397"/>
      <c r="G678" s="271" t="str">
        <f>'Форма ОУ  ФГОС СОО'!D83</f>
        <v>да</v>
      </c>
    </row>
    <row r="679" spans="1:7" ht="15" customHeight="1">
      <c r="A679" s="388"/>
      <c r="B679" s="388"/>
      <c r="C679" s="388"/>
      <c r="D679" s="388"/>
      <c r="E679" s="397" t="s">
        <v>1241</v>
      </c>
      <c r="F679" s="397"/>
      <c r="G679" s="271" t="str">
        <f>'Форма ОУ  ФГОС СОО'!D84</f>
        <v>нет</v>
      </c>
    </row>
    <row r="680" spans="1:7" ht="15" customHeight="1">
      <c r="A680" s="388"/>
      <c r="B680" s="388"/>
      <c r="C680" s="388"/>
      <c r="D680" s="388"/>
      <c r="E680" s="397" t="s">
        <v>1242</v>
      </c>
      <c r="F680" s="397"/>
      <c r="G680" s="271" t="str">
        <f>'Форма ОУ  ФГОС СОО'!D85</f>
        <v>нет</v>
      </c>
    </row>
    <row r="681" spans="1:7" ht="15" customHeight="1">
      <c r="A681" s="388"/>
      <c r="B681" s="388"/>
      <c r="C681" s="388"/>
      <c r="D681" s="388"/>
      <c r="E681" s="398" t="s">
        <v>1243</v>
      </c>
      <c r="F681" s="398"/>
      <c r="G681" s="271" t="str">
        <f>'Форма ОУ  ФГОС СОО'!D86</f>
        <v>да</v>
      </c>
    </row>
    <row r="682" spans="1:7" ht="15" customHeight="1">
      <c r="A682" s="388"/>
      <c r="B682" s="388"/>
      <c r="C682" s="388"/>
      <c r="D682" s="388"/>
      <c r="E682" s="397" t="s">
        <v>1244</v>
      </c>
      <c r="F682" s="397"/>
      <c r="G682" s="271" t="str">
        <f>'Форма ОУ  ФГОС СОО'!D87</f>
        <v>нет</v>
      </c>
    </row>
    <row r="683" spans="1:7" ht="15" customHeight="1">
      <c r="A683" s="388"/>
      <c r="B683" s="388"/>
      <c r="C683" s="388"/>
      <c r="D683" s="388"/>
      <c r="E683" s="397" t="s">
        <v>1245</v>
      </c>
      <c r="F683" s="397"/>
      <c r="G683" s="271" t="str">
        <f>'Форма ОУ  ФГОС СОО'!D88</f>
        <v>да</v>
      </c>
    </row>
    <row r="684" spans="1:7" ht="15" customHeight="1">
      <c r="A684" s="388"/>
      <c r="B684" s="388"/>
      <c r="C684" s="388"/>
      <c r="D684" s="388"/>
      <c r="E684" s="397" t="s">
        <v>1246</v>
      </c>
      <c r="F684" s="397"/>
      <c r="G684" s="271" t="str">
        <f>'Форма ОУ  ФГОС СОО'!D89</f>
        <v>нет</v>
      </c>
    </row>
    <row r="685" spans="1:7" ht="15" customHeight="1">
      <c r="A685" s="388"/>
      <c r="B685" s="388"/>
      <c r="C685" s="388"/>
      <c r="D685" s="388"/>
      <c r="E685" s="397" t="s">
        <v>1247</v>
      </c>
      <c r="F685" s="397"/>
      <c r="G685" s="271" t="str">
        <f>'Форма ОУ  ФГОС СОО'!D90</f>
        <v>нет</v>
      </c>
    </row>
    <row r="686" spans="1:7" ht="15" customHeight="1">
      <c r="A686" s="388"/>
      <c r="B686" s="388"/>
      <c r="C686" s="388"/>
      <c r="D686" s="388"/>
      <c r="E686" s="397" t="s">
        <v>1248</v>
      </c>
      <c r="F686" s="397"/>
      <c r="G686" s="271" t="str">
        <f>'Форма ОУ  ФГОС СОО'!D91</f>
        <v>да</v>
      </c>
    </row>
    <row r="687" spans="1:7" ht="15" customHeight="1">
      <c r="A687" s="388"/>
      <c r="B687" s="388"/>
      <c r="C687" s="388"/>
      <c r="D687" s="388"/>
      <c r="E687" s="397" t="s">
        <v>1249</v>
      </c>
      <c r="F687" s="397"/>
      <c r="G687" s="271" t="str">
        <f>'Форма ОУ  ФГОС СОО'!D92</f>
        <v>да</v>
      </c>
    </row>
    <row r="688" spans="1:7" ht="15" customHeight="1">
      <c r="A688" s="388"/>
      <c r="B688" s="388"/>
      <c r="C688" s="388"/>
      <c r="D688" s="388"/>
      <c r="E688" s="397" t="s">
        <v>1250</v>
      </c>
      <c r="F688" s="397"/>
      <c r="G688" s="271" t="str">
        <f>'Форма ОУ  ФГОС СОО'!D93</f>
        <v>нет</v>
      </c>
    </row>
    <row r="689" spans="1:7" ht="15" customHeight="1">
      <c r="A689" s="388"/>
      <c r="B689" s="388"/>
      <c r="C689" s="388"/>
      <c r="D689" s="388"/>
      <c r="E689" s="398" t="s">
        <v>1251</v>
      </c>
      <c r="F689" s="398"/>
      <c r="G689" s="271" t="str">
        <f>'Форма ОУ  ФГОС СОО'!D94</f>
        <v>да</v>
      </c>
    </row>
    <row r="690" spans="1:7" ht="15" customHeight="1">
      <c r="A690" s="388"/>
      <c r="B690" s="388"/>
      <c r="C690" s="388"/>
      <c r="D690" s="388"/>
      <c r="E690" s="397" t="s">
        <v>1252</v>
      </c>
      <c r="F690" s="397"/>
      <c r="G690" s="271" t="str">
        <f>'Форма ОУ  ФГОС СОО'!D95</f>
        <v>да</v>
      </c>
    </row>
    <row r="691" spans="1:7" ht="15" customHeight="1">
      <c r="A691" s="388"/>
      <c r="B691" s="388"/>
      <c r="C691" s="388"/>
      <c r="D691" s="388"/>
      <c r="E691" s="397" t="s">
        <v>1253</v>
      </c>
      <c r="F691" s="397"/>
      <c r="G691" s="271" t="str">
        <f>'Форма ОУ  ФГОС СОО'!D96</f>
        <v>да</v>
      </c>
    </row>
    <row r="692" spans="1:7" ht="15" customHeight="1">
      <c r="A692" s="388"/>
      <c r="B692" s="388"/>
      <c r="C692" s="388"/>
      <c r="D692" s="388"/>
      <c r="E692" s="397" t="s">
        <v>1254</v>
      </c>
      <c r="F692" s="397"/>
      <c r="G692" s="271" t="str">
        <f>'Форма ОУ  ФГОС СОО'!D97</f>
        <v>да</v>
      </c>
    </row>
    <row r="693" spans="1:7" ht="15" customHeight="1">
      <c r="A693" s="388"/>
      <c r="B693" s="388"/>
      <c r="C693" s="388"/>
      <c r="D693" s="388"/>
      <c r="E693" s="397" t="s">
        <v>1255</v>
      </c>
      <c r="F693" s="397"/>
      <c r="G693" s="271" t="str">
        <f>'Форма ОУ  ФГОС СОО'!D98</f>
        <v>нет</v>
      </c>
    </row>
    <row r="694" spans="1:7" ht="15" customHeight="1">
      <c r="A694" s="388"/>
      <c r="B694" s="388"/>
      <c r="C694" s="388"/>
      <c r="D694" s="388"/>
      <c r="E694" s="397" t="s">
        <v>1256</v>
      </c>
      <c r="F694" s="397"/>
      <c r="G694" s="271" t="str">
        <f>'Форма ОУ  ФГОС СОО'!D99</f>
        <v>нет</v>
      </c>
    </row>
    <row r="695" spans="1:7" ht="15" customHeight="1">
      <c r="A695" s="388" t="s">
        <v>1257</v>
      </c>
      <c r="B695" s="388"/>
      <c r="C695" s="388"/>
      <c r="D695" s="388"/>
      <c r="E695" s="397" t="s">
        <v>1258</v>
      </c>
      <c r="F695" s="397"/>
      <c r="G695" s="271" t="str">
        <f>'Форма ОУ  ФГОС СОО'!D100</f>
        <v>нет</v>
      </c>
    </row>
    <row r="696" spans="1:7" ht="15" customHeight="1">
      <c r="A696" s="388"/>
      <c r="B696" s="388"/>
      <c r="C696" s="388"/>
      <c r="D696" s="388"/>
      <c r="E696" s="397" t="s">
        <v>1259</v>
      </c>
      <c r="F696" s="397"/>
      <c r="G696" s="271" t="str">
        <f>'Форма ОУ  ФГОС СОО'!D101</f>
        <v>да</v>
      </c>
    </row>
    <row r="697" spans="1:7" ht="15" customHeight="1">
      <c r="A697" s="388"/>
      <c r="B697" s="388"/>
      <c r="C697" s="388"/>
      <c r="D697" s="388"/>
      <c r="E697" s="397" t="s">
        <v>1260</v>
      </c>
      <c r="F697" s="397"/>
      <c r="G697" s="271" t="str">
        <f>'Форма ОУ  ФГОС СОО'!D102</f>
        <v>да</v>
      </c>
    </row>
    <row r="698" spans="1:7" ht="15" customHeight="1">
      <c r="A698" s="388"/>
      <c r="B698" s="388"/>
      <c r="C698" s="388"/>
      <c r="D698" s="388"/>
      <c r="E698" s="397" t="s">
        <v>1261</v>
      </c>
      <c r="F698" s="397"/>
      <c r="G698" s="271" t="str">
        <f>'Форма ОУ  ФГОС СОО'!D103</f>
        <v>нет</v>
      </c>
    </row>
    <row r="699" spans="1:7" ht="15" customHeight="1">
      <c r="A699" s="388"/>
      <c r="B699" s="388"/>
      <c r="C699" s="388"/>
      <c r="D699" s="388"/>
      <c r="E699" s="397" t="s">
        <v>1262</v>
      </c>
      <c r="F699" s="397"/>
      <c r="G699" s="271" t="str">
        <f>'Форма ОУ  ФГОС СОО'!D104</f>
        <v>да</v>
      </c>
    </row>
    <row r="700" spans="1:7" ht="15" customHeight="1">
      <c r="A700" s="388"/>
      <c r="B700" s="388"/>
      <c r="C700" s="388"/>
      <c r="D700" s="388"/>
      <c r="E700" s="397" t="s">
        <v>1263</v>
      </c>
      <c r="F700" s="397"/>
      <c r="G700" s="271" t="str">
        <f>'Форма ОУ  ФГОС СОО'!D105</f>
        <v>да</v>
      </c>
    </row>
    <row r="701" spans="1:7" ht="15" customHeight="1">
      <c r="A701" s="388"/>
      <c r="B701" s="388"/>
      <c r="C701" s="388"/>
      <c r="D701" s="388"/>
      <c r="E701" s="397" t="s">
        <v>1264</v>
      </c>
      <c r="F701" s="397"/>
      <c r="G701" s="271" t="str">
        <f>'Форма ОУ  ФГОС СОО'!D106</f>
        <v>нет</v>
      </c>
    </row>
    <row r="702" spans="1:7" ht="15" customHeight="1">
      <c r="A702" s="388"/>
      <c r="B702" s="388"/>
      <c r="C702" s="388"/>
      <c r="D702" s="388"/>
      <c r="E702" s="397" t="s">
        <v>1265</v>
      </c>
      <c r="F702" s="397"/>
      <c r="G702" s="271" t="str">
        <f>'Форма ОУ  ФГОС СОО'!D107</f>
        <v>да</v>
      </c>
    </row>
    <row r="703" spans="1:7" ht="15" customHeight="1">
      <c r="A703" s="388"/>
      <c r="B703" s="388"/>
      <c r="C703" s="388"/>
      <c r="D703" s="388"/>
      <c r="E703" s="397" t="s">
        <v>1266</v>
      </c>
      <c r="F703" s="397"/>
      <c r="G703" s="271" t="str">
        <f>'Форма ОУ  ФГОС СОО'!D108</f>
        <v>нет</v>
      </c>
    </row>
    <row r="704" spans="1:7" ht="15" customHeight="1">
      <c r="A704" s="388"/>
      <c r="B704" s="388"/>
      <c r="C704" s="388"/>
      <c r="D704" s="388"/>
      <c r="E704" s="397" t="s">
        <v>1267</v>
      </c>
      <c r="F704" s="397"/>
      <c r="G704" s="271" t="str">
        <f>'Форма ОУ  ФГОС СОО'!D109</f>
        <v>нет</v>
      </c>
    </row>
    <row r="705" spans="1:7" ht="15" customHeight="1">
      <c r="A705" s="388"/>
      <c r="B705" s="388"/>
      <c r="C705" s="388"/>
      <c r="D705" s="388"/>
      <c r="E705" s="397" t="s">
        <v>1268</v>
      </c>
      <c r="F705" s="397"/>
      <c r="G705" s="271" t="str">
        <f>'Форма ОУ  ФГОС СОО'!D110</f>
        <v>нет</v>
      </c>
    </row>
    <row r="706" spans="1:7" ht="15" customHeight="1">
      <c r="A706" s="388"/>
      <c r="B706" s="388"/>
      <c r="C706" s="388"/>
      <c r="D706" s="388"/>
      <c r="E706" s="397" t="s">
        <v>1269</v>
      </c>
      <c r="F706" s="397"/>
      <c r="G706" s="271" t="str">
        <f>'Форма ОУ  ФГОС СОО'!D111</f>
        <v>нет</v>
      </c>
    </row>
    <row r="707" spans="1:7" ht="15" customHeight="1">
      <c r="A707" s="388"/>
      <c r="B707" s="388"/>
      <c r="C707" s="388"/>
      <c r="D707" s="388"/>
      <c r="E707" s="397" t="s">
        <v>1270</v>
      </c>
      <c r="F707" s="397"/>
      <c r="G707" s="271" t="str">
        <f>'Форма ОУ  ФГОС СОО'!D112</f>
        <v>да</v>
      </c>
    </row>
    <row r="708" spans="1:7" ht="15" customHeight="1">
      <c r="A708" s="388"/>
      <c r="B708" s="388"/>
      <c r="C708" s="388"/>
      <c r="D708" s="388"/>
      <c r="E708" s="397" t="s">
        <v>1271</v>
      </c>
      <c r="F708" s="397"/>
      <c r="G708" s="271" t="str">
        <f>'Форма ОУ  ФГОС СОО'!D113</f>
        <v>нет</v>
      </c>
    </row>
    <row r="709" spans="1:7" ht="15" customHeight="1">
      <c r="A709" s="388"/>
      <c r="B709" s="388"/>
      <c r="C709" s="388"/>
      <c r="D709" s="388"/>
      <c r="E709" s="397" t="s">
        <v>1272</v>
      </c>
      <c r="F709" s="397"/>
      <c r="G709" s="271" t="str">
        <f>'Форма ОУ  ФГОС СОО'!D114</f>
        <v>нет</v>
      </c>
    </row>
    <row r="710" spans="1:7" ht="15" customHeight="1">
      <c r="A710" s="388"/>
      <c r="B710" s="388"/>
      <c r="C710" s="388"/>
      <c r="D710" s="388"/>
      <c r="E710" s="397" t="s">
        <v>1273</v>
      </c>
      <c r="F710" s="397"/>
      <c r="G710" s="271" t="str">
        <f>'Форма ОУ  ФГОС СОО'!D115</f>
        <v>нет</v>
      </c>
    </row>
    <row r="711" spans="1:7" ht="15" customHeight="1">
      <c r="A711" s="388"/>
      <c r="B711" s="388"/>
      <c r="C711" s="388"/>
      <c r="D711" s="388"/>
      <c r="E711" s="397" t="s">
        <v>1274</v>
      </c>
      <c r="F711" s="397"/>
      <c r="G711" s="271" t="str">
        <f>'Форма ОУ  ФГОС СОО'!D116</f>
        <v>нет</v>
      </c>
    </row>
    <row r="712" spans="1:7" ht="15" customHeight="1">
      <c r="A712" s="388"/>
      <c r="B712" s="388"/>
      <c r="C712" s="388"/>
      <c r="D712" s="388"/>
      <c r="E712" s="397" t="s">
        <v>1275</v>
      </c>
      <c r="F712" s="397"/>
      <c r="G712" s="271" t="str">
        <f>'Форма ОУ  ФГОС СОО'!D117</f>
        <v>нет</v>
      </c>
    </row>
    <row r="713" spans="1:7" ht="15" customHeight="1">
      <c r="A713" s="388"/>
      <c r="B713" s="388"/>
      <c r="C713" s="388"/>
      <c r="D713" s="388"/>
      <c r="E713" s="397" t="s">
        <v>1276</v>
      </c>
      <c r="F713" s="397"/>
      <c r="G713" s="271" t="str">
        <f>'Форма ОУ  ФГОС СОО'!D118</f>
        <v>нет</v>
      </c>
    </row>
    <row r="714" spans="1:7" ht="15" customHeight="1">
      <c r="A714" s="388"/>
      <c r="B714" s="388"/>
      <c r="C714" s="388"/>
      <c r="D714" s="388"/>
      <c r="E714" s="397" t="s">
        <v>1277</v>
      </c>
      <c r="F714" s="397"/>
      <c r="G714" s="271" t="str">
        <f>'Форма ОУ  ФГОС СОО'!D119</f>
        <v>нет</v>
      </c>
    </row>
    <row r="715" spans="1:7" ht="15" customHeight="1">
      <c r="A715" s="388"/>
      <c r="B715" s="388"/>
      <c r="C715" s="388"/>
      <c r="D715" s="388"/>
      <c r="E715" s="397" t="s">
        <v>1278</v>
      </c>
      <c r="F715" s="397"/>
      <c r="G715" s="271" t="str">
        <f>'Форма ОУ  ФГОС СОО'!D120</f>
        <v>нет</v>
      </c>
    </row>
    <row r="716" spans="1:7" ht="15" customHeight="1">
      <c r="A716" s="388"/>
      <c r="B716" s="388"/>
      <c r="C716" s="388"/>
      <c r="D716" s="388"/>
      <c r="E716" s="397" t="s">
        <v>1279</v>
      </c>
      <c r="F716" s="397"/>
      <c r="G716" s="271" t="str">
        <f>'Форма ОУ  ФГОС СОО'!D121</f>
        <v>нет</v>
      </c>
    </row>
    <row r="717" spans="1:7" ht="15" customHeight="1">
      <c r="A717" s="388"/>
      <c r="B717" s="388"/>
      <c r="C717" s="388"/>
      <c r="D717" s="388"/>
      <c r="E717" s="397" t="s">
        <v>1280</v>
      </c>
      <c r="F717" s="397"/>
      <c r="G717" s="271" t="str">
        <f>'Форма ОУ  ФГОС СОО'!D122</f>
        <v>нет</v>
      </c>
    </row>
    <row r="718" spans="1:7" ht="15" customHeight="1">
      <c r="A718" s="388"/>
      <c r="B718" s="388"/>
      <c r="C718" s="388"/>
      <c r="D718" s="388"/>
      <c r="E718" s="397" t="s">
        <v>1281</v>
      </c>
      <c r="F718" s="397"/>
      <c r="G718" s="271" t="str">
        <f>'Форма ОУ  ФГОС СОО'!D123</f>
        <v>нет</v>
      </c>
    </row>
    <row r="719" spans="1:7" ht="15" customHeight="1">
      <c r="A719" s="388"/>
      <c r="B719" s="388"/>
      <c r="C719" s="388"/>
      <c r="D719" s="388"/>
      <c r="E719" s="397" t="s">
        <v>1282</v>
      </c>
      <c r="F719" s="397"/>
      <c r="G719" s="271" t="str">
        <f>'Форма ОУ  ФГОС СОО'!D124</f>
        <v>нет</v>
      </c>
    </row>
    <row r="720" spans="1:7" ht="15" customHeight="1">
      <c r="A720" s="388"/>
      <c r="B720" s="388"/>
      <c r="C720" s="388"/>
      <c r="D720" s="388"/>
      <c r="E720" s="397" t="s">
        <v>1283</v>
      </c>
      <c r="F720" s="397"/>
      <c r="G720" s="271" t="str">
        <f>'Форма ОУ  ФГОС СОО'!D125</f>
        <v>да</v>
      </c>
    </row>
    <row r="721" spans="1:7" ht="15" customHeight="1">
      <c r="A721" s="388"/>
      <c r="B721" s="388"/>
      <c r="C721" s="388"/>
      <c r="D721" s="388"/>
      <c r="E721" s="397" t="s">
        <v>1284</v>
      </c>
      <c r="F721" s="397"/>
      <c r="G721" s="271" t="str">
        <f>'Форма ОУ  ФГОС СОО'!D126</f>
        <v>да</v>
      </c>
    </row>
    <row r="722" spans="1:7" ht="15" customHeight="1">
      <c r="A722" s="388"/>
      <c r="B722" s="388"/>
      <c r="C722" s="388"/>
      <c r="D722" s="388"/>
      <c r="E722" s="397" t="s">
        <v>1285</v>
      </c>
      <c r="F722" s="397"/>
      <c r="G722" s="271" t="str">
        <f>'Форма ОУ  ФГОС СОО'!D127</f>
        <v>нет</v>
      </c>
    </row>
    <row r="723" spans="1:7" ht="15" customHeight="1">
      <c r="A723" s="388" t="s">
        <v>1286</v>
      </c>
      <c r="B723" s="388"/>
      <c r="C723" s="388"/>
      <c r="D723" s="388"/>
      <c r="E723" s="397" t="s">
        <v>1287</v>
      </c>
      <c r="F723" s="397"/>
      <c r="G723" s="271" t="str">
        <f>'Форма ОУ  ФГОС СОО'!D128</f>
        <v>да</v>
      </c>
    </row>
    <row r="724" spans="1:7" ht="15" customHeight="1">
      <c r="A724" s="388"/>
      <c r="B724" s="388"/>
      <c r="C724" s="388"/>
      <c r="D724" s="388"/>
      <c r="E724" s="397" t="s">
        <v>1288</v>
      </c>
      <c r="F724" s="397"/>
      <c r="G724" s="271" t="str">
        <f>'Форма ОУ  ФГОС СОО'!D129</f>
        <v>да</v>
      </c>
    </row>
    <row r="725" spans="1:7" ht="15" customHeight="1">
      <c r="A725" s="388"/>
      <c r="B725" s="388"/>
      <c r="C725" s="388"/>
      <c r="D725" s="388"/>
      <c r="E725" s="397" t="s">
        <v>1289</v>
      </c>
      <c r="F725" s="397"/>
      <c r="G725" s="271" t="str">
        <f>'Форма ОУ  ФГОС СОО'!D130</f>
        <v>да</v>
      </c>
    </row>
    <row r="726" spans="1:7" ht="15" customHeight="1">
      <c r="A726" s="388"/>
      <c r="B726" s="388"/>
      <c r="C726" s="388"/>
      <c r="D726" s="388"/>
      <c r="E726" s="397" t="s">
        <v>1290</v>
      </c>
      <c r="F726" s="397"/>
      <c r="G726" s="271" t="str">
        <f>'Форма ОУ  ФГОС СОО'!D131</f>
        <v>нет</v>
      </c>
    </row>
    <row r="727" spans="1:7" ht="15" customHeight="1">
      <c r="A727" s="388"/>
      <c r="B727" s="388"/>
      <c r="C727" s="388"/>
      <c r="D727" s="388"/>
      <c r="E727" s="397" t="s">
        <v>1291</v>
      </c>
      <c r="F727" s="397"/>
      <c r="G727" s="271" t="str">
        <f>'Форма ОУ  ФГОС СОО'!D132</f>
        <v>да</v>
      </c>
    </row>
    <row r="728" spans="1:7" ht="15" customHeight="1">
      <c r="A728" s="388"/>
      <c r="B728" s="388"/>
      <c r="C728" s="388"/>
      <c r="D728" s="388"/>
      <c r="E728" s="397" t="s">
        <v>1292</v>
      </c>
      <c r="F728" s="397"/>
      <c r="G728" s="271" t="str">
        <f>'Форма ОУ  ФГОС СОО'!D133</f>
        <v>нет</v>
      </c>
    </row>
    <row r="729" spans="1:7" ht="15" customHeight="1">
      <c r="A729" s="388"/>
      <c r="B729" s="388"/>
      <c r="C729" s="388"/>
      <c r="D729" s="388"/>
      <c r="E729" s="397" t="s">
        <v>1293</v>
      </c>
      <c r="F729" s="397"/>
      <c r="G729" s="271" t="str">
        <f>'Форма ОУ  ФГОС СОО'!D134</f>
        <v>нет</v>
      </c>
    </row>
    <row r="730" spans="1:7" ht="15" customHeight="1">
      <c r="A730" s="388"/>
      <c r="B730" s="388"/>
      <c r="C730" s="388"/>
      <c r="D730" s="388"/>
      <c r="E730" s="397" t="s">
        <v>1294</v>
      </c>
      <c r="F730" s="397"/>
      <c r="G730" s="271" t="str">
        <f>'Форма ОУ  ФГОС СОО'!D135</f>
        <v>да</v>
      </c>
    </row>
    <row r="731" spans="1:7" ht="15" customHeight="1">
      <c r="A731" s="388"/>
      <c r="B731" s="388"/>
      <c r="C731" s="388"/>
      <c r="D731" s="388"/>
      <c r="E731" s="397" t="s">
        <v>1295</v>
      </c>
      <c r="F731" s="397"/>
      <c r="G731" s="271" t="str">
        <f>'Форма ОУ  ФГОС СОО'!D136</f>
        <v>да</v>
      </c>
    </row>
    <row r="732" spans="1:7" ht="15" customHeight="1">
      <c r="A732" s="388"/>
      <c r="B732" s="388"/>
      <c r="C732" s="388"/>
      <c r="D732" s="388"/>
      <c r="E732" s="397" t="s">
        <v>1296</v>
      </c>
      <c r="F732" s="397"/>
      <c r="G732" s="271" t="str">
        <f>'Форма ОУ  ФГОС СОО'!D137</f>
        <v>нет</v>
      </c>
    </row>
    <row r="733" spans="1:7" ht="15" customHeight="1">
      <c r="A733" s="388"/>
      <c r="B733" s="388"/>
      <c r="C733" s="388"/>
      <c r="D733" s="388"/>
      <c r="E733" s="397" t="s">
        <v>1297</v>
      </c>
      <c r="F733" s="397"/>
      <c r="G733" s="271" t="str">
        <f>'Форма ОУ  ФГОС СОО'!D138</f>
        <v>да</v>
      </c>
    </row>
    <row r="734" spans="1:7" ht="15" customHeight="1">
      <c r="A734" s="388"/>
      <c r="B734" s="388"/>
      <c r="C734" s="388"/>
      <c r="D734" s="388"/>
      <c r="E734" s="397" t="s">
        <v>1298</v>
      </c>
      <c r="F734" s="397"/>
      <c r="G734" s="271" t="str">
        <f>'Форма ОУ  ФГОС СОО'!D139</f>
        <v>нет</v>
      </c>
    </row>
    <row r="735" spans="1:7" ht="15" customHeight="1">
      <c r="A735" s="388"/>
      <c r="B735" s="388"/>
      <c r="C735" s="388"/>
      <c r="D735" s="388"/>
      <c r="E735" s="397" t="s">
        <v>1299</v>
      </c>
      <c r="F735" s="397"/>
      <c r="G735" s="271" t="str">
        <f>'Форма ОУ  ФГОС СОО'!D140</f>
        <v>нет</v>
      </c>
    </row>
    <row r="736" spans="1:7" ht="15" customHeight="1">
      <c r="A736" s="388"/>
      <c r="B736" s="388"/>
      <c r="C736" s="388"/>
      <c r="D736" s="388"/>
      <c r="E736" s="397" t="s">
        <v>1300</v>
      </c>
      <c r="F736" s="397"/>
      <c r="G736" s="271" t="str">
        <f>'Форма ОУ  ФГОС СОО'!D141</f>
        <v>нет</v>
      </c>
    </row>
    <row r="737" spans="1:7" ht="15" customHeight="1">
      <c r="A737" s="388"/>
      <c r="B737" s="388"/>
      <c r="C737" s="388"/>
      <c r="D737" s="388"/>
      <c r="E737" s="397" t="s">
        <v>1301</v>
      </c>
      <c r="F737" s="397"/>
      <c r="G737" s="271" t="str">
        <f>'Форма ОУ  ФГОС СОО'!D142</f>
        <v>нет</v>
      </c>
    </row>
    <row r="738" spans="1:7" ht="15" customHeight="1">
      <c r="A738" s="388"/>
      <c r="B738" s="388"/>
      <c r="C738" s="388"/>
      <c r="D738" s="388"/>
      <c r="E738" s="397" t="s">
        <v>1302</v>
      </c>
      <c r="F738" s="397"/>
      <c r="G738" s="271" t="str">
        <f>'Форма ОУ  ФГОС СОО'!D143</f>
        <v>да</v>
      </c>
    </row>
    <row r="739" spans="1:7" ht="15" customHeight="1">
      <c r="A739" s="388"/>
      <c r="B739" s="388"/>
      <c r="C739" s="388"/>
      <c r="D739" s="388"/>
      <c r="E739" s="397" t="s">
        <v>1303</v>
      </c>
      <c r="F739" s="397"/>
      <c r="G739" s="271" t="str">
        <f>'Форма ОУ  ФГОС СОО'!D144</f>
        <v>да</v>
      </c>
    </row>
    <row r="740" spans="1:7" ht="15" customHeight="1">
      <c r="A740" s="388"/>
      <c r="B740" s="388"/>
      <c r="C740" s="388"/>
      <c r="D740" s="388"/>
      <c r="E740" s="397" t="s">
        <v>1304</v>
      </c>
      <c r="F740" s="397"/>
      <c r="G740" s="271" t="str">
        <f>'Форма ОУ  ФГОС СОО'!D145</f>
        <v>да</v>
      </c>
    </row>
    <row r="741" spans="1:7" ht="15" customHeight="1">
      <c r="A741" s="388"/>
      <c r="B741" s="388"/>
      <c r="C741" s="388"/>
      <c r="D741" s="388"/>
      <c r="E741" s="397" t="s">
        <v>1305</v>
      </c>
      <c r="F741" s="397"/>
      <c r="G741" s="271" t="str">
        <f>'Форма ОУ  ФГОС СОО'!D146</f>
        <v>да</v>
      </c>
    </row>
    <row r="742" spans="1:7" ht="15" customHeight="1">
      <c r="A742" s="388"/>
      <c r="B742" s="388"/>
      <c r="C742" s="388"/>
      <c r="D742" s="388"/>
      <c r="E742" s="397" t="s">
        <v>1306</v>
      </c>
      <c r="F742" s="397"/>
      <c r="G742" s="271" t="str">
        <f>'Форма ОУ  ФГОС СОО'!D147</f>
        <v>нет</v>
      </c>
    </row>
    <row r="743" spans="1:7" ht="15" customHeight="1">
      <c r="A743" s="388"/>
      <c r="B743" s="388"/>
      <c r="C743" s="388"/>
      <c r="D743" s="388"/>
      <c r="E743" s="397" t="s">
        <v>1307</v>
      </c>
      <c r="F743" s="397"/>
      <c r="G743" s="271" t="str">
        <f>'Форма ОУ  ФГОС СОО'!D148</f>
        <v>нет</v>
      </c>
    </row>
    <row r="744" spans="1:7" ht="15" customHeight="1">
      <c r="A744" s="388"/>
      <c r="B744" s="388"/>
      <c r="C744" s="388"/>
      <c r="D744" s="388"/>
      <c r="E744" s="397" t="s">
        <v>1308</v>
      </c>
      <c r="F744" s="397"/>
      <c r="G744" s="271" t="str">
        <f>'Форма ОУ  ФГОС СОО'!D149</f>
        <v>нет</v>
      </c>
    </row>
    <row r="745" spans="1:7" ht="15" customHeight="1">
      <c r="A745" s="388"/>
      <c r="B745" s="388"/>
      <c r="C745" s="388"/>
      <c r="D745" s="388"/>
      <c r="E745" s="397" t="s">
        <v>1309</v>
      </c>
      <c r="F745" s="397"/>
      <c r="G745" s="271" t="str">
        <f>'Форма ОУ  ФГОС СОО'!D150</f>
        <v>да</v>
      </c>
    </row>
    <row r="746" spans="1:7" ht="15" customHeight="1">
      <c r="A746" s="388"/>
      <c r="B746" s="388"/>
      <c r="C746" s="388"/>
      <c r="D746" s="388"/>
      <c r="E746" s="397" t="s">
        <v>1310</v>
      </c>
      <c r="F746" s="397"/>
      <c r="G746" s="271" t="str">
        <f>'Форма ОУ  ФГОС СОО'!D151</f>
        <v>да</v>
      </c>
    </row>
    <row r="747" spans="1:7" ht="15" customHeight="1">
      <c r="A747" s="388"/>
      <c r="B747" s="388"/>
      <c r="C747" s="388"/>
      <c r="D747" s="388"/>
      <c r="E747" s="397" t="s">
        <v>1311</v>
      </c>
      <c r="F747" s="397"/>
      <c r="G747" s="271" t="str">
        <f>'Форма ОУ  ФГОС СОО'!D152</f>
        <v>да</v>
      </c>
    </row>
    <row r="748" spans="1:7" ht="15" customHeight="1">
      <c r="A748" s="388"/>
      <c r="B748" s="388"/>
      <c r="C748" s="388"/>
      <c r="D748" s="388"/>
      <c r="E748" s="397" t="s">
        <v>1312</v>
      </c>
      <c r="F748" s="397"/>
      <c r="G748" s="271" t="str">
        <f>'Форма ОУ  ФГОС СОО'!D153</f>
        <v>да</v>
      </c>
    </row>
    <row r="749" spans="1:7" ht="15" customHeight="1">
      <c r="A749" s="388"/>
      <c r="B749" s="388"/>
      <c r="C749" s="388"/>
      <c r="D749" s="388"/>
      <c r="E749" s="397" t="s">
        <v>1313</v>
      </c>
      <c r="F749" s="397"/>
      <c r="G749" s="271" t="str">
        <f>'Форма ОУ  ФГОС СОО'!D154</f>
        <v>нет</v>
      </c>
    </row>
    <row r="750" spans="1:7" ht="15" customHeight="1">
      <c r="A750" s="388"/>
      <c r="B750" s="388"/>
      <c r="C750" s="388"/>
      <c r="D750" s="388"/>
      <c r="E750" s="397" t="s">
        <v>1314</v>
      </c>
      <c r="F750" s="397"/>
      <c r="G750" s="271" t="str">
        <f>'Форма ОУ  ФГОС СОО'!D155</f>
        <v>нет</v>
      </c>
    </row>
    <row r="751" spans="1:7" ht="15" customHeight="1">
      <c r="A751" s="388"/>
      <c r="B751" s="388"/>
      <c r="C751" s="388"/>
      <c r="D751" s="388"/>
      <c r="E751" s="397" t="s">
        <v>1315</v>
      </c>
      <c r="F751" s="397"/>
      <c r="G751" s="271" t="str">
        <f>'Форма ОУ  ФГОС СОО'!D156</f>
        <v>нет</v>
      </c>
    </row>
    <row r="752" spans="1:7" ht="15" customHeight="1">
      <c r="A752" s="388"/>
      <c r="B752" s="388"/>
      <c r="C752" s="388"/>
      <c r="D752" s="388"/>
      <c r="E752" s="397" t="s">
        <v>1316</v>
      </c>
      <c r="F752" s="397"/>
      <c r="G752" s="271" t="str">
        <f>'Форма ОУ  ФГОС СОО'!D157</f>
        <v>да</v>
      </c>
    </row>
    <row r="753" spans="1:7" ht="15" customHeight="1">
      <c r="A753" s="388"/>
      <c r="B753" s="388"/>
      <c r="C753" s="388"/>
      <c r="D753" s="388"/>
      <c r="E753" s="397" t="s">
        <v>1317</v>
      </c>
      <c r="F753" s="397"/>
      <c r="G753" s="271" t="str">
        <f>'Форма ОУ  ФГОС СОО'!D158</f>
        <v>да</v>
      </c>
    </row>
    <row r="754" spans="1:7" ht="15" customHeight="1">
      <c r="A754" s="388"/>
      <c r="B754" s="388"/>
      <c r="C754" s="388"/>
      <c r="D754" s="388"/>
      <c r="E754" s="397" t="s">
        <v>1318</v>
      </c>
      <c r="F754" s="397"/>
      <c r="G754" s="271" t="str">
        <f>'Форма ОУ  ФГОС СОО'!D159</f>
        <v>нет</v>
      </c>
    </row>
    <row r="755" spans="1:7" ht="15" customHeight="1">
      <c r="A755" s="388"/>
      <c r="B755" s="388"/>
      <c r="C755" s="388"/>
      <c r="D755" s="388"/>
      <c r="E755" s="397" t="s">
        <v>1319</v>
      </c>
      <c r="F755" s="397"/>
      <c r="G755" s="271" t="str">
        <f>'Форма ОУ  ФГОС СОО'!D160</f>
        <v>нет</v>
      </c>
    </row>
  </sheetData>
  <mergeCells count="710">
    <mergeCell ref="A1:A56"/>
    <mergeCell ref="B1:E1"/>
    <mergeCell ref="B2:B8"/>
    <mergeCell ref="C2:E2"/>
    <mergeCell ref="C3:E3"/>
    <mergeCell ref="C4:E4"/>
    <mergeCell ref="C5:E5"/>
    <mergeCell ref="C6:C8"/>
    <mergeCell ref="D6:E6"/>
    <mergeCell ref="D7:E7"/>
    <mergeCell ref="D8:E8"/>
    <mergeCell ref="B9:B23"/>
    <mergeCell ref="C9:E9"/>
    <mergeCell ref="C10:C13"/>
    <mergeCell ref="D10:D12"/>
    <mergeCell ref="D13:E13"/>
    <mergeCell ref="C14:C15"/>
    <mergeCell ref="D14:E14"/>
    <mergeCell ref="D15:E15"/>
    <mergeCell ref="C16:E16"/>
    <mergeCell ref="C18:D21"/>
    <mergeCell ref="E18:E19"/>
    <mergeCell ref="E20:E21"/>
    <mergeCell ref="C22:D23"/>
    <mergeCell ref="B24:B35"/>
    <mergeCell ref="C24:C35"/>
    <mergeCell ref="D24:D25"/>
    <mergeCell ref="D26:D27"/>
    <mergeCell ref="D28:D29"/>
    <mergeCell ref="D30:D31"/>
    <mergeCell ref="D32:D33"/>
    <mergeCell ref="D34:D35"/>
    <mergeCell ref="B36:B46"/>
    <mergeCell ref="C36:E36"/>
    <mergeCell ref="C37:E37"/>
    <mergeCell ref="C38:E38"/>
    <mergeCell ref="C39:C41"/>
    <mergeCell ref="D39:E39"/>
    <mergeCell ref="D40:E40"/>
    <mergeCell ref="D41:E41"/>
    <mergeCell ref="C42:E42"/>
    <mergeCell ref="C43:E43"/>
    <mergeCell ref="C44:D46"/>
    <mergeCell ref="B47:B5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A57:B60"/>
    <mergeCell ref="C57:E57"/>
    <mergeCell ref="C58:E58"/>
    <mergeCell ref="C59:E59"/>
    <mergeCell ref="C60:E60"/>
    <mergeCell ref="A61:A116"/>
    <mergeCell ref="B61:E61"/>
    <mergeCell ref="B62:B68"/>
    <mergeCell ref="C62:E62"/>
    <mergeCell ref="C63:E63"/>
    <mergeCell ref="C64:E64"/>
    <mergeCell ref="C65:E65"/>
    <mergeCell ref="C66:C68"/>
    <mergeCell ref="D66:E66"/>
    <mergeCell ref="D67:E67"/>
    <mergeCell ref="D68:E68"/>
    <mergeCell ref="B69:B83"/>
    <mergeCell ref="C69:E69"/>
    <mergeCell ref="C70:C73"/>
    <mergeCell ref="D70:D72"/>
    <mergeCell ref="D73:E73"/>
    <mergeCell ref="C74:C75"/>
    <mergeCell ref="D74:E74"/>
    <mergeCell ref="D75:E75"/>
    <mergeCell ref="C76:E76"/>
    <mergeCell ref="C78:D81"/>
    <mergeCell ref="E78:E79"/>
    <mergeCell ref="E80:E81"/>
    <mergeCell ref="C82:D83"/>
    <mergeCell ref="B84:B95"/>
    <mergeCell ref="C84:C95"/>
    <mergeCell ref="D84:D85"/>
    <mergeCell ref="D86:D87"/>
    <mergeCell ref="D88:D89"/>
    <mergeCell ref="D90:D91"/>
    <mergeCell ref="D92:D93"/>
    <mergeCell ref="D94:D95"/>
    <mergeCell ref="B96:B106"/>
    <mergeCell ref="C96:E96"/>
    <mergeCell ref="C97:E97"/>
    <mergeCell ref="C98:E98"/>
    <mergeCell ref="C99:C101"/>
    <mergeCell ref="D99:E99"/>
    <mergeCell ref="D100:E100"/>
    <mergeCell ref="D101:E101"/>
    <mergeCell ref="C102:E102"/>
    <mergeCell ref="C103:E103"/>
    <mergeCell ref="C104:D106"/>
    <mergeCell ref="B107:B11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A117:B120"/>
    <mergeCell ref="C117:E117"/>
    <mergeCell ref="C118:E118"/>
    <mergeCell ref="C119:E119"/>
    <mergeCell ref="C120:E120"/>
    <mergeCell ref="A121:A176"/>
    <mergeCell ref="B121:E121"/>
    <mergeCell ref="B122:B128"/>
    <mergeCell ref="C122:E122"/>
    <mergeCell ref="C123:E123"/>
    <mergeCell ref="C124:E124"/>
    <mergeCell ref="C125:E125"/>
    <mergeCell ref="C126:C128"/>
    <mergeCell ref="D126:E126"/>
    <mergeCell ref="D127:E127"/>
    <mergeCell ref="D128:E128"/>
    <mergeCell ref="B129:B143"/>
    <mergeCell ref="C129:E129"/>
    <mergeCell ref="C130:C133"/>
    <mergeCell ref="D130:D132"/>
    <mergeCell ref="D133:E133"/>
    <mergeCell ref="C134:C135"/>
    <mergeCell ref="D134:E134"/>
    <mergeCell ref="D135:E135"/>
    <mergeCell ref="C136:E136"/>
    <mergeCell ref="C138:D141"/>
    <mergeCell ref="E138:E139"/>
    <mergeCell ref="E140:E141"/>
    <mergeCell ref="C142:D143"/>
    <mergeCell ref="B144:B155"/>
    <mergeCell ref="C144:C155"/>
    <mergeCell ref="D144:D145"/>
    <mergeCell ref="D146:D147"/>
    <mergeCell ref="D148:D149"/>
    <mergeCell ref="D150:D151"/>
    <mergeCell ref="D152:D153"/>
    <mergeCell ref="D154:D155"/>
    <mergeCell ref="B156:B166"/>
    <mergeCell ref="C156:E156"/>
    <mergeCell ref="C157:E157"/>
    <mergeCell ref="C158:E158"/>
    <mergeCell ref="C159:C161"/>
    <mergeCell ref="D159:E159"/>
    <mergeCell ref="D160:E160"/>
    <mergeCell ref="D161:E161"/>
    <mergeCell ref="C162:E162"/>
    <mergeCell ref="C163:E163"/>
    <mergeCell ref="C164:D166"/>
    <mergeCell ref="B167:B17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A177:B180"/>
    <mergeCell ref="C177:E177"/>
    <mergeCell ref="C178:E178"/>
    <mergeCell ref="C179:E179"/>
    <mergeCell ref="C180:E180"/>
    <mergeCell ref="A181:A236"/>
    <mergeCell ref="B181:E181"/>
    <mergeCell ref="B182:B188"/>
    <mergeCell ref="C182:E182"/>
    <mergeCell ref="C183:E183"/>
    <mergeCell ref="C184:E184"/>
    <mergeCell ref="C185:E185"/>
    <mergeCell ref="C186:C188"/>
    <mergeCell ref="D186:E186"/>
    <mergeCell ref="D187:E187"/>
    <mergeCell ref="D188:E188"/>
    <mergeCell ref="B189:B203"/>
    <mergeCell ref="C189:E189"/>
    <mergeCell ref="C190:C193"/>
    <mergeCell ref="D190:D192"/>
    <mergeCell ref="D193:E193"/>
    <mergeCell ref="C194:C195"/>
    <mergeCell ref="D194:E194"/>
    <mergeCell ref="D195:E195"/>
    <mergeCell ref="C196:E196"/>
    <mergeCell ref="C198:D201"/>
    <mergeCell ref="E198:E199"/>
    <mergeCell ref="E200:E201"/>
    <mergeCell ref="C202:D203"/>
    <mergeCell ref="B204:B215"/>
    <mergeCell ref="C204:C215"/>
    <mergeCell ref="D204:D205"/>
    <mergeCell ref="D206:D207"/>
    <mergeCell ref="D208:D209"/>
    <mergeCell ref="D210:D211"/>
    <mergeCell ref="D212:D213"/>
    <mergeCell ref="D214:D215"/>
    <mergeCell ref="B216:B226"/>
    <mergeCell ref="C216:E216"/>
    <mergeCell ref="C217:E217"/>
    <mergeCell ref="C218:E218"/>
    <mergeCell ref="C219:C221"/>
    <mergeCell ref="D219:E219"/>
    <mergeCell ref="D220:E220"/>
    <mergeCell ref="D221:E221"/>
    <mergeCell ref="C222:E222"/>
    <mergeCell ref="C223:E223"/>
    <mergeCell ref="C224:D226"/>
    <mergeCell ref="B227:B23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A237:B240"/>
    <mergeCell ref="C237:E237"/>
    <mergeCell ref="C238:E238"/>
    <mergeCell ref="C239:E239"/>
    <mergeCell ref="C240:E240"/>
    <mergeCell ref="A241:A276"/>
    <mergeCell ref="B241:E241"/>
    <mergeCell ref="B242:B248"/>
    <mergeCell ref="C242:E242"/>
    <mergeCell ref="C243:E243"/>
    <mergeCell ref="C244:E244"/>
    <mergeCell ref="C245:E245"/>
    <mergeCell ref="C246:C248"/>
    <mergeCell ref="D246:E246"/>
    <mergeCell ref="D247:E247"/>
    <mergeCell ref="D248:E248"/>
    <mergeCell ref="B249:B260"/>
    <mergeCell ref="C249:C252"/>
    <mergeCell ref="D249:D251"/>
    <mergeCell ref="D252:E252"/>
    <mergeCell ref="C253:C254"/>
    <mergeCell ref="D253:E253"/>
    <mergeCell ref="D254:E254"/>
    <mergeCell ref="C255:E255"/>
    <mergeCell ref="C257:D260"/>
    <mergeCell ref="E257:E258"/>
    <mergeCell ref="E259:E260"/>
    <mergeCell ref="B261:D262"/>
    <mergeCell ref="B263:B276"/>
    <mergeCell ref="C263:C274"/>
    <mergeCell ref="D263:D264"/>
    <mergeCell ref="D265:D266"/>
    <mergeCell ref="D267:D268"/>
    <mergeCell ref="D269:D270"/>
    <mergeCell ref="D271:D272"/>
    <mergeCell ref="D273:D274"/>
    <mergeCell ref="C275:C276"/>
    <mergeCell ref="D275:E275"/>
    <mergeCell ref="D276:E276"/>
    <mergeCell ref="A277:B284"/>
    <mergeCell ref="C277:C282"/>
    <mergeCell ref="D277:D279"/>
    <mergeCell ref="D280:D282"/>
    <mergeCell ref="C283:E283"/>
    <mergeCell ref="C284:E284"/>
    <mergeCell ref="A285:A320"/>
    <mergeCell ref="B285:E285"/>
    <mergeCell ref="B286:B292"/>
    <mergeCell ref="C286:E286"/>
    <mergeCell ref="C287:E287"/>
    <mergeCell ref="C288:E288"/>
    <mergeCell ref="C289:E289"/>
    <mergeCell ref="C290:C292"/>
    <mergeCell ref="D290:E290"/>
    <mergeCell ref="D291:E291"/>
    <mergeCell ref="D292:E292"/>
    <mergeCell ref="B293:B304"/>
    <mergeCell ref="C293:C296"/>
    <mergeCell ref="D293:D295"/>
    <mergeCell ref="D296:E296"/>
    <mergeCell ref="C297:C298"/>
    <mergeCell ref="D297:E297"/>
    <mergeCell ref="D298:E298"/>
    <mergeCell ref="C299:E299"/>
    <mergeCell ref="C301:D304"/>
    <mergeCell ref="E301:E302"/>
    <mergeCell ref="E303:E304"/>
    <mergeCell ref="B305:D306"/>
    <mergeCell ref="B307:B320"/>
    <mergeCell ref="C307:C318"/>
    <mergeCell ref="D307:D308"/>
    <mergeCell ref="D309:D310"/>
    <mergeCell ref="D311:D312"/>
    <mergeCell ref="D313:D314"/>
    <mergeCell ref="D315:D316"/>
    <mergeCell ref="D317:D318"/>
    <mergeCell ref="C319:C320"/>
    <mergeCell ref="D319:E319"/>
    <mergeCell ref="D320:E320"/>
    <mergeCell ref="A321:B328"/>
    <mergeCell ref="C321:C326"/>
    <mergeCell ref="D321:D323"/>
    <mergeCell ref="D324:D326"/>
    <mergeCell ref="C327:E327"/>
    <mergeCell ref="C328:E328"/>
    <mergeCell ref="A329:A364"/>
    <mergeCell ref="B329:E329"/>
    <mergeCell ref="B330:B336"/>
    <mergeCell ref="C330:E330"/>
    <mergeCell ref="C331:E331"/>
    <mergeCell ref="C332:E332"/>
    <mergeCell ref="C333:E333"/>
    <mergeCell ref="C334:C336"/>
    <mergeCell ref="D334:E334"/>
    <mergeCell ref="D335:E335"/>
    <mergeCell ref="D336:E336"/>
    <mergeCell ref="B337:B348"/>
    <mergeCell ref="C337:C340"/>
    <mergeCell ref="D337:D339"/>
    <mergeCell ref="D340:E340"/>
    <mergeCell ref="C341:C342"/>
    <mergeCell ref="D341:E341"/>
    <mergeCell ref="D342:E342"/>
    <mergeCell ref="C343:E343"/>
    <mergeCell ref="C345:D348"/>
    <mergeCell ref="E345:E346"/>
    <mergeCell ref="E347:E348"/>
    <mergeCell ref="B349:D350"/>
    <mergeCell ref="B351:B364"/>
    <mergeCell ref="C351:C362"/>
    <mergeCell ref="D351:D352"/>
    <mergeCell ref="D353:D354"/>
    <mergeCell ref="D355:D356"/>
    <mergeCell ref="D357:D358"/>
    <mergeCell ref="D359:D360"/>
    <mergeCell ref="D361:D362"/>
    <mergeCell ref="C363:C364"/>
    <mergeCell ref="D363:E363"/>
    <mergeCell ref="D364:E364"/>
    <mergeCell ref="A365:B372"/>
    <mergeCell ref="C365:C370"/>
    <mergeCell ref="D365:D367"/>
    <mergeCell ref="D368:D370"/>
    <mergeCell ref="C371:E371"/>
    <mergeCell ref="C372:E372"/>
    <mergeCell ref="A373:A408"/>
    <mergeCell ref="B373:E373"/>
    <mergeCell ref="B374:B380"/>
    <mergeCell ref="C374:E374"/>
    <mergeCell ref="C375:E375"/>
    <mergeCell ref="C376:E376"/>
    <mergeCell ref="C377:E377"/>
    <mergeCell ref="C378:C380"/>
    <mergeCell ref="D378:E378"/>
    <mergeCell ref="D379:E379"/>
    <mergeCell ref="D380:E380"/>
    <mergeCell ref="B381:B392"/>
    <mergeCell ref="C381:C384"/>
    <mergeCell ref="D381:D383"/>
    <mergeCell ref="D384:E384"/>
    <mergeCell ref="C385:C386"/>
    <mergeCell ref="D385:E385"/>
    <mergeCell ref="D386:E386"/>
    <mergeCell ref="C387:E387"/>
    <mergeCell ref="C389:D392"/>
    <mergeCell ref="E389:E390"/>
    <mergeCell ref="E391:E392"/>
    <mergeCell ref="B393:D394"/>
    <mergeCell ref="B395:B408"/>
    <mergeCell ref="C395:C406"/>
    <mergeCell ref="D395:D396"/>
    <mergeCell ref="D397:D398"/>
    <mergeCell ref="D399:D400"/>
    <mergeCell ref="D401:D402"/>
    <mergeCell ref="D403:D404"/>
    <mergeCell ref="D405:D406"/>
    <mergeCell ref="C407:C408"/>
    <mergeCell ref="D407:E407"/>
    <mergeCell ref="D408:E408"/>
    <mergeCell ref="A409:B416"/>
    <mergeCell ref="C409:C414"/>
    <mergeCell ref="D409:D411"/>
    <mergeCell ref="D412:D414"/>
    <mergeCell ref="C415:E415"/>
    <mergeCell ref="C416:E416"/>
    <mergeCell ref="A417:A452"/>
    <mergeCell ref="B417:E417"/>
    <mergeCell ref="B418:B424"/>
    <mergeCell ref="C418:E418"/>
    <mergeCell ref="C419:E419"/>
    <mergeCell ref="C420:E420"/>
    <mergeCell ref="C421:E421"/>
    <mergeCell ref="C422:C424"/>
    <mergeCell ref="D422:E422"/>
    <mergeCell ref="D423:E423"/>
    <mergeCell ref="D424:E424"/>
    <mergeCell ref="B425:B436"/>
    <mergeCell ref="C425:C428"/>
    <mergeCell ref="D425:D427"/>
    <mergeCell ref="D428:E428"/>
    <mergeCell ref="C429:C430"/>
    <mergeCell ref="D429:E429"/>
    <mergeCell ref="D430:E430"/>
    <mergeCell ref="C431:E431"/>
    <mergeCell ref="C433:D436"/>
    <mergeCell ref="E433:E434"/>
    <mergeCell ref="E435:E436"/>
    <mergeCell ref="B437:D438"/>
    <mergeCell ref="B439:B452"/>
    <mergeCell ref="C439:C450"/>
    <mergeCell ref="D439:D440"/>
    <mergeCell ref="D441:D442"/>
    <mergeCell ref="D443:D444"/>
    <mergeCell ref="D445:D446"/>
    <mergeCell ref="D447:D448"/>
    <mergeCell ref="D449:D450"/>
    <mergeCell ref="C451:C452"/>
    <mergeCell ref="D451:E451"/>
    <mergeCell ref="D452:E452"/>
    <mergeCell ref="A453:B460"/>
    <mergeCell ref="C453:C458"/>
    <mergeCell ref="D453:D455"/>
    <mergeCell ref="D456:D458"/>
    <mergeCell ref="C459:E459"/>
    <mergeCell ref="C460:E460"/>
    <mergeCell ref="A461:A498"/>
    <mergeCell ref="B461:E461"/>
    <mergeCell ref="B462:B468"/>
    <mergeCell ref="C462:E462"/>
    <mergeCell ref="C463:E463"/>
    <mergeCell ref="C464:E464"/>
    <mergeCell ref="C465:E465"/>
    <mergeCell ref="C466:C468"/>
    <mergeCell ref="D466:E466"/>
    <mergeCell ref="D467:E467"/>
    <mergeCell ref="D468:E468"/>
    <mergeCell ref="B469:B478"/>
    <mergeCell ref="C469:C472"/>
    <mergeCell ref="D469:D471"/>
    <mergeCell ref="D472:E472"/>
    <mergeCell ref="C473:C474"/>
    <mergeCell ref="D473:E473"/>
    <mergeCell ref="D474:E474"/>
    <mergeCell ref="C475:C477"/>
    <mergeCell ref="D475:E475"/>
    <mergeCell ref="D476:D477"/>
    <mergeCell ref="C478:E478"/>
    <mergeCell ref="B479:B498"/>
    <mergeCell ref="C479:E479"/>
    <mergeCell ref="C480:D495"/>
    <mergeCell ref="C496:C498"/>
    <mergeCell ref="D496:E496"/>
    <mergeCell ref="D497:E498"/>
    <mergeCell ref="A499:B506"/>
    <mergeCell ref="C499:C504"/>
    <mergeCell ref="D499:D501"/>
    <mergeCell ref="D502:D504"/>
    <mergeCell ref="C505:E505"/>
    <mergeCell ref="C506:E506"/>
    <mergeCell ref="A507:A544"/>
    <mergeCell ref="B507:E507"/>
    <mergeCell ref="B508:B514"/>
    <mergeCell ref="C508:E508"/>
    <mergeCell ref="C509:E509"/>
    <mergeCell ref="C510:E510"/>
    <mergeCell ref="C511:E511"/>
    <mergeCell ref="C512:C514"/>
    <mergeCell ref="D512:E512"/>
    <mergeCell ref="D513:E513"/>
    <mergeCell ref="D514:E514"/>
    <mergeCell ref="B515:B524"/>
    <mergeCell ref="C515:C518"/>
    <mergeCell ref="D515:D517"/>
    <mergeCell ref="D518:E518"/>
    <mergeCell ref="C519:C520"/>
    <mergeCell ref="D519:E519"/>
    <mergeCell ref="D520:E520"/>
    <mergeCell ref="C521:C523"/>
    <mergeCell ref="D521:E521"/>
    <mergeCell ref="D522:D523"/>
    <mergeCell ref="C524:E524"/>
    <mergeCell ref="B525:B544"/>
    <mergeCell ref="C525:E525"/>
    <mergeCell ref="C526:D541"/>
    <mergeCell ref="C542:C544"/>
    <mergeCell ref="D542:E542"/>
    <mergeCell ref="D543:E544"/>
    <mergeCell ref="A545:B552"/>
    <mergeCell ref="C545:C550"/>
    <mergeCell ref="D545:D547"/>
    <mergeCell ref="D548:D550"/>
    <mergeCell ref="C551:E551"/>
    <mergeCell ref="C552:E552"/>
    <mergeCell ref="A553:F553"/>
    <mergeCell ref="A554:F554"/>
    <mergeCell ref="A555:F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E573"/>
    <mergeCell ref="A574:E574"/>
    <mergeCell ref="A575:E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E587"/>
    <mergeCell ref="A588:E588"/>
    <mergeCell ref="A589:E589"/>
    <mergeCell ref="A590:E590"/>
    <mergeCell ref="A591:E591"/>
    <mergeCell ref="A592:E592"/>
    <mergeCell ref="A593:E593"/>
    <mergeCell ref="A594:E594"/>
    <mergeCell ref="A595:E595"/>
    <mergeCell ref="A596:E596"/>
    <mergeCell ref="A597:E597"/>
    <mergeCell ref="A598:E598"/>
    <mergeCell ref="A599:E599"/>
    <mergeCell ref="A600:E600"/>
    <mergeCell ref="A601:E601"/>
    <mergeCell ref="A602:E602"/>
    <mergeCell ref="A603:E603"/>
    <mergeCell ref="A604:E604"/>
    <mergeCell ref="A605:E605"/>
    <mergeCell ref="A606:E606"/>
    <mergeCell ref="A607:E607"/>
    <mergeCell ref="A608:E608"/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621:E621"/>
    <mergeCell ref="A622:E622"/>
    <mergeCell ref="A623:E623"/>
    <mergeCell ref="A624:E624"/>
    <mergeCell ref="A625:E625"/>
    <mergeCell ref="A626:E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D694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A695:D722"/>
    <mergeCell ref="E695:F695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E721:F721"/>
    <mergeCell ref="E722:F722"/>
    <mergeCell ref="A723:D755"/>
    <mergeCell ref="E723:F723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51:F751"/>
    <mergeCell ref="E752:F752"/>
    <mergeCell ref="E753:F753"/>
    <mergeCell ref="E754:F754"/>
    <mergeCell ref="E755:F755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56"/>
  <sheetViews>
    <sheetView topLeftCell="A2" workbookViewId="0">
      <selection activeCell="F19" sqref="F19"/>
    </sheetView>
  </sheetViews>
  <sheetFormatPr defaultRowHeight="15"/>
  <cols>
    <col min="1" max="6" width="8.7109375" customWidth="1"/>
    <col min="7" max="7" width="52" style="269" customWidth="1"/>
    <col min="8" max="8" width="8.28515625" customWidth="1"/>
    <col min="9" max="1025" width="8.7109375" customWidth="1"/>
  </cols>
  <sheetData>
    <row r="1" spans="1:7" ht="20.25" customHeight="1">
      <c r="A1" s="401" t="s">
        <v>785</v>
      </c>
      <c r="B1" s="401"/>
      <c r="C1" s="401"/>
      <c r="D1" s="401"/>
      <c r="E1" s="401"/>
      <c r="F1" s="401"/>
      <c r="G1" s="271" t="str">
        <f>Лист2!G553</f>
        <v>Георгиевский</v>
      </c>
    </row>
    <row r="2" spans="1:7" ht="20.25" customHeight="1">
      <c r="A2" s="401" t="s">
        <v>790</v>
      </c>
      <c r="B2" s="401"/>
      <c r="C2" s="401"/>
      <c r="D2" s="401"/>
      <c r="E2" s="401"/>
      <c r="F2" s="401"/>
      <c r="G2" s="271" t="str">
        <f>Лист2!G554</f>
        <v xml:space="preserve">МБОУ СОШ№26 </v>
      </c>
    </row>
    <row r="3" spans="1:7" ht="20.25" customHeight="1">
      <c r="A3" s="401" t="s">
        <v>1048</v>
      </c>
      <c r="B3" s="401"/>
      <c r="C3" s="401"/>
      <c r="D3" s="401"/>
      <c r="E3" s="401"/>
      <c r="F3" s="401"/>
      <c r="G3" s="271">
        <f ca="1">Лист2!G555</f>
        <v>8</v>
      </c>
    </row>
    <row r="4" spans="1:7" ht="25.5" customHeight="1">
      <c r="A4" s="399" t="s">
        <v>798</v>
      </c>
      <c r="B4" s="399"/>
      <c r="C4" s="399"/>
      <c r="D4" s="399"/>
      <c r="E4" s="399"/>
      <c r="F4" s="399"/>
      <c r="G4" s="271" t="str">
        <f>Лист2!G627</f>
        <v>СОШ</v>
      </c>
    </row>
    <row r="5" spans="1:7" ht="15.75" customHeight="1">
      <c r="A5" s="416" t="s">
        <v>1057</v>
      </c>
      <c r="B5" s="417" t="s">
        <v>1488</v>
      </c>
      <c r="C5" s="417"/>
      <c r="D5" s="417"/>
      <c r="E5" s="417"/>
      <c r="F5" s="270" t="s">
        <v>786</v>
      </c>
      <c r="G5" s="271" t="str">
        <f ca="1">Лист2!G1</f>
        <v>1 класс</v>
      </c>
    </row>
    <row r="6" spans="1:7" ht="24" customHeight="1">
      <c r="A6" s="416"/>
      <c r="B6" s="366" t="s">
        <v>1060</v>
      </c>
      <c r="C6" s="355" t="s">
        <v>1065</v>
      </c>
      <c r="D6" s="355"/>
      <c r="E6" s="355"/>
      <c r="F6" s="272" t="s">
        <v>890</v>
      </c>
      <c r="G6" s="271">
        <f ca="1">Лист2!G2</f>
        <v>29</v>
      </c>
    </row>
    <row r="7" spans="1:7" ht="24" customHeight="1">
      <c r="A7" s="416"/>
      <c r="B7" s="366"/>
      <c r="C7" s="355" t="s">
        <v>1066</v>
      </c>
      <c r="D7" s="355"/>
      <c r="E7" s="355"/>
      <c r="F7" s="272" t="s">
        <v>890</v>
      </c>
      <c r="G7" s="271">
        <f ca="1">Лист2!G3</f>
        <v>0</v>
      </c>
    </row>
    <row r="8" spans="1:7" ht="24" customHeight="1">
      <c r="A8" s="416"/>
      <c r="B8" s="366"/>
      <c r="C8" s="355" t="s">
        <v>1067</v>
      </c>
      <c r="D8" s="355"/>
      <c r="E8" s="355"/>
      <c r="F8" s="272" t="s">
        <v>890</v>
      </c>
      <c r="G8" s="271">
        <f ca="1">Лист2!G4</f>
        <v>0</v>
      </c>
    </row>
    <row r="9" spans="1:7" ht="24" customHeight="1">
      <c r="A9" s="416"/>
      <c r="B9" s="366"/>
      <c r="C9" s="355" t="s">
        <v>1068</v>
      </c>
      <c r="D9" s="355"/>
      <c r="E9" s="355"/>
      <c r="F9" s="272" t="s">
        <v>890</v>
      </c>
      <c r="G9" s="271">
        <f ca="1">Лист2!G5</f>
        <v>3</v>
      </c>
    </row>
    <row r="10" spans="1:7" ht="24" customHeight="1">
      <c r="A10" s="416"/>
      <c r="B10" s="366"/>
      <c r="C10" s="369" t="s">
        <v>1069</v>
      </c>
      <c r="D10" s="355" t="s">
        <v>1098</v>
      </c>
      <c r="E10" s="355"/>
      <c r="F10" s="272" t="s">
        <v>890</v>
      </c>
      <c r="G10" s="271">
        <f ca="1">Лист2!G6</f>
        <v>2</v>
      </c>
    </row>
    <row r="11" spans="1:7" ht="24" customHeight="1">
      <c r="A11" s="416"/>
      <c r="B11" s="366"/>
      <c r="C11" s="369"/>
      <c r="D11" s="355" t="s">
        <v>1099</v>
      </c>
      <c r="E11" s="355"/>
      <c r="F11" s="272" t="s">
        <v>890</v>
      </c>
      <c r="G11" s="271">
        <f ca="1">Лист2!G7</f>
        <v>11</v>
      </c>
    </row>
    <row r="12" spans="1:7" ht="24" customHeight="1">
      <c r="A12" s="416"/>
      <c r="B12" s="366"/>
      <c r="C12" s="369"/>
      <c r="D12" s="356" t="s">
        <v>1100</v>
      </c>
      <c r="E12" s="356"/>
      <c r="F12" s="272" t="s">
        <v>890</v>
      </c>
      <c r="G12" s="271">
        <f ca="1">Лист2!G8</f>
        <v>1</v>
      </c>
    </row>
    <row r="13" spans="1:7" ht="24" customHeight="1">
      <c r="A13" s="416"/>
      <c r="B13" s="367" t="s">
        <v>1061</v>
      </c>
      <c r="C13" s="358" t="s">
        <v>1070</v>
      </c>
      <c r="D13" s="358"/>
      <c r="E13" s="358"/>
      <c r="F13" s="273" t="s">
        <v>786</v>
      </c>
      <c r="G13" s="271" t="str">
        <f ca="1">Лист2!G9</f>
        <v>– «Школа России»;</v>
      </c>
    </row>
    <row r="14" spans="1:7" ht="64.5" customHeight="1">
      <c r="A14" s="416"/>
      <c r="B14" s="367"/>
      <c r="C14" s="357" t="s">
        <v>1071</v>
      </c>
      <c r="D14" s="357" t="s">
        <v>1101</v>
      </c>
      <c r="E14" s="81" t="s">
        <v>1114</v>
      </c>
      <c r="F14" s="273" t="s">
        <v>824</v>
      </c>
      <c r="G14" s="271">
        <f ca="1">Лист2!G10</f>
        <v>0</v>
      </c>
    </row>
    <row r="15" spans="1:7" ht="51">
      <c r="A15" s="416"/>
      <c r="B15" s="367"/>
      <c r="C15" s="357"/>
      <c r="D15" s="357"/>
      <c r="E15" s="81" t="s">
        <v>1115</v>
      </c>
      <c r="F15" s="273" t="s">
        <v>824</v>
      </c>
      <c r="G15" s="271">
        <f ca="1">Лист2!G11</f>
        <v>0</v>
      </c>
    </row>
    <row r="16" spans="1:7" ht="63.75">
      <c r="A16" s="416"/>
      <c r="B16" s="367"/>
      <c r="C16" s="357"/>
      <c r="D16" s="357"/>
      <c r="E16" s="81" t="s">
        <v>1116</v>
      </c>
      <c r="F16" s="273" t="s">
        <v>824</v>
      </c>
      <c r="G16" s="271">
        <f ca="1">Лист2!G12</f>
        <v>0</v>
      </c>
    </row>
    <row r="17" spans="1:7" ht="38.25" customHeight="1">
      <c r="A17" s="416"/>
      <c r="B17" s="367"/>
      <c r="C17" s="357"/>
      <c r="D17" s="358" t="s">
        <v>1102</v>
      </c>
      <c r="E17" s="358"/>
      <c r="F17" s="273" t="s">
        <v>824</v>
      </c>
      <c r="G17" s="271">
        <f ca="1">Лист2!G13</f>
        <v>0</v>
      </c>
    </row>
    <row r="18" spans="1:7" ht="27" customHeight="1">
      <c r="A18" s="416"/>
      <c r="B18" s="367"/>
      <c r="C18" s="357" t="s">
        <v>1072</v>
      </c>
      <c r="D18" s="358" t="s">
        <v>1103</v>
      </c>
      <c r="E18" s="358"/>
      <c r="F18" s="273" t="s">
        <v>824</v>
      </c>
      <c r="G18" s="271">
        <f ca="1">Лист2!G14</f>
        <v>29</v>
      </c>
    </row>
    <row r="19" spans="1:7" ht="27" customHeight="1">
      <c r="A19" s="416"/>
      <c r="B19" s="367"/>
      <c r="C19" s="357"/>
      <c r="D19" s="358" t="s">
        <v>1104</v>
      </c>
      <c r="E19" s="358"/>
      <c r="F19" s="273" t="s">
        <v>824</v>
      </c>
      <c r="G19" s="271" t="str">
        <f ca="1">Лист2!G15</f>
        <v/>
      </c>
    </row>
    <row r="20" spans="1:7" ht="27" customHeight="1">
      <c r="A20" s="416"/>
      <c r="B20" s="367"/>
      <c r="C20" s="358" t="s">
        <v>1073</v>
      </c>
      <c r="D20" s="358"/>
      <c r="E20" s="358"/>
      <c r="F20" s="273" t="s">
        <v>786</v>
      </c>
      <c r="G20" s="271" t="str">
        <f ca="1">Лист2!G16</f>
        <v>в первую смену</v>
      </c>
    </row>
    <row r="21" spans="1:7" ht="27" customHeight="1">
      <c r="A21" s="416"/>
      <c r="B21" s="367"/>
      <c r="C21" s="83"/>
      <c r="D21" s="87"/>
      <c r="E21" s="83" t="s">
        <v>1117</v>
      </c>
      <c r="F21" s="273" t="s">
        <v>786</v>
      </c>
      <c r="G21" s="271">
        <f ca="1">Лист2!G17</f>
        <v>0</v>
      </c>
    </row>
    <row r="22" spans="1:7" ht="15.75" customHeight="1">
      <c r="A22" s="416"/>
      <c r="B22" s="367"/>
      <c r="C22" s="357" t="s">
        <v>1074</v>
      </c>
      <c r="D22" s="357"/>
      <c r="E22" s="357" t="s">
        <v>1118</v>
      </c>
      <c r="F22" s="274" t="s">
        <v>786</v>
      </c>
      <c r="G22" s="271">
        <f ca="1">Лист2!G18</f>
        <v>0</v>
      </c>
    </row>
    <row r="23" spans="1:7">
      <c r="A23" s="416"/>
      <c r="B23" s="367"/>
      <c r="C23" s="357"/>
      <c r="D23" s="357"/>
      <c r="E23" s="357"/>
      <c r="F23" s="274" t="s">
        <v>824</v>
      </c>
      <c r="G23" s="271">
        <f ca="1">Лист2!G19</f>
        <v>0</v>
      </c>
    </row>
    <row r="24" spans="1:7" ht="15.75" customHeight="1">
      <c r="A24" s="416"/>
      <c r="B24" s="367"/>
      <c r="C24" s="357"/>
      <c r="D24" s="357"/>
      <c r="E24" s="357" t="s">
        <v>1118</v>
      </c>
      <c r="F24" s="274" t="s">
        <v>786</v>
      </c>
      <c r="G24" s="271">
        <f ca="1">Лист2!G20</f>
        <v>0</v>
      </c>
    </row>
    <row r="25" spans="1:7">
      <c r="A25" s="416"/>
      <c r="B25" s="367"/>
      <c r="C25" s="357"/>
      <c r="D25" s="357"/>
      <c r="E25" s="357"/>
      <c r="F25" s="274" t="s">
        <v>824</v>
      </c>
      <c r="G25" s="271">
        <f ca="1">Лист2!G21</f>
        <v>0</v>
      </c>
    </row>
    <row r="26" spans="1:7" ht="26.25" customHeight="1">
      <c r="A26" s="416"/>
      <c r="B26" s="367"/>
      <c r="C26" s="357" t="s">
        <v>1075</v>
      </c>
      <c r="D26" s="357"/>
      <c r="E26" s="82" t="s">
        <v>1119</v>
      </c>
      <c r="F26" s="274" t="s">
        <v>1125</v>
      </c>
      <c r="G26" s="271">
        <f ca="1">Лист2!G22</f>
        <v>0</v>
      </c>
    </row>
    <row r="27" spans="1:7" ht="25.5">
      <c r="A27" s="416"/>
      <c r="B27" s="367"/>
      <c r="C27" s="357"/>
      <c r="D27" s="357"/>
      <c r="E27" s="82" t="s">
        <v>1120</v>
      </c>
      <c r="F27" s="274" t="s">
        <v>824</v>
      </c>
      <c r="G27" s="271">
        <f ca="1">Лист2!G23</f>
        <v>0</v>
      </c>
    </row>
    <row r="28" spans="1:7" ht="19.5" customHeight="1">
      <c r="A28" s="416"/>
      <c r="B28" s="365" t="s">
        <v>1062</v>
      </c>
      <c r="C28" s="359" t="s">
        <v>1076</v>
      </c>
      <c r="D28" s="359" t="s">
        <v>1105</v>
      </c>
      <c r="E28" s="88" t="s">
        <v>1121</v>
      </c>
      <c r="F28" s="273" t="s">
        <v>824</v>
      </c>
      <c r="G28" s="271">
        <f ca="1">Лист2!G24</f>
        <v>0</v>
      </c>
    </row>
    <row r="29" spans="1:7" ht="19.5" customHeight="1">
      <c r="A29" s="416"/>
      <c r="B29" s="365"/>
      <c r="C29" s="359"/>
      <c r="D29" s="359"/>
      <c r="E29" s="77" t="s">
        <v>1122</v>
      </c>
      <c r="F29" s="273" t="s">
        <v>824</v>
      </c>
      <c r="G29" s="271">
        <f ca="1">Лист2!G25</f>
        <v>0</v>
      </c>
    </row>
    <row r="30" spans="1:7" ht="19.5" customHeight="1">
      <c r="A30" s="416"/>
      <c r="B30" s="365"/>
      <c r="C30" s="359"/>
      <c r="D30" s="360" t="s">
        <v>1106</v>
      </c>
      <c r="E30" s="77" t="s">
        <v>1121</v>
      </c>
      <c r="F30" s="273" t="s">
        <v>824</v>
      </c>
      <c r="G30" s="271">
        <f ca="1">Лист2!G26</f>
        <v>0</v>
      </c>
    </row>
    <row r="31" spans="1:7" ht="19.5" customHeight="1">
      <c r="A31" s="416"/>
      <c r="B31" s="365"/>
      <c r="C31" s="359"/>
      <c r="D31" s="360"/>
      <c r="E31" s="77" t="s">
        <v>1122</v>
      </c>
      <c r="F31" s="273" t="s">
        <v>824</v>
      </c>
      <c r="G31" s="271">
        <f ca="1">Лист2!G27</f>
        <v>0</v>
      </c>
    </row>
    <row r="32" spans="1:7" ht="19.5" customHeight="1">
      <c r="A32" s="416"/>
      <c r="B32" s="365"/>
      <c r="C32" s="359"/>
      <c r="D32" s="360" t="s">
        <v>1107</v>
      </c>
      <c r="E32" s="77" t="s">
        <v>1121</v>
      </c>
      <c r="F32" s="273" t="s">
        <v>824</v>
      </c>
      <c r="G32" s="271">
        <f ca="1">Лист2!G28</f>
        <v>29</v>
      </c>
    </row>
    <row r="33" spans="1:7" ht="19.5" customHeight="1">
      <c r="A33" s="416"/>
      <c r="B33" s="365"/>
      <c r="C33" s="359"/>
      <c r="D33" s="360"/>
      <c r="E33" s="77" t="s">
        <v>1122</v>
      </c>
      <c r="F33" s="273" t="s">
        <v>824</v>
      </c>
      <c r="G33" s="271">
        <f ca="1">Лист2!G29</f>
        <v>0</v>
      </c>
    </row>
    <row r="34" spans="1:7" ht="19.5" customHeight="1">
      <c r="A34" s="416"/>
      <c r="B34" s="365"/>
      <c r="C34" s="359"/>
      <c r="D34" s="360" t="s">
        <v>1108</v>
      </c>
      <c r="E34" s="77" t="s">
        <v>1121</v>
      </c>
      <c r="F34" s="273" t="s">
        <v>824</v>
      </c>
      <c r="G34" s="271">
        <f ca="1">Лист2!G30</f>
        <v>0</v>
      </c>
    </row>
    <row r="35" spans="1:7" ht="19.5" customHeight="1">
      <c r="A35" s="416"/>
      <c r="B35" s="365"/>
      <c r="C35" s="359"/>
      <c r="D35" s="360"/>
      <c r="E35" s="77" t="s">
        <v>1122</v>
      </c>
      <c r="F35" s="273" t="s">
        <v>824</v>
      </c>
      <c r="G35" s="271">
        <f ca="1">Лист2!G31</f>
        <v>0</v>
      </c>
    </row>
    <row r="36" spans="1:7" ht="19.5" customHeight="1">
      <c r="A36" s="416"/>
      <c r="B36" s="365"/>
      <c r="C36" s="359"/>
      <c r="D36" s="360" t="s">
        <v>1109</v>
      </c>
      <c r="E36" s="77" t="s">
        <v>1121</v>
      </c>
      <c r="F36" s="273" t="s">
        <v>824</v>
      </c>
      <c r="G36" s="271">
        <f ca="1">Лист2!G32</f>
        <v>0</v>
      </c>
    </row>
    <row r="37" spans="1:7" ht="19.5" customHeight="1">
      <c r="A37" s="416"/>
      <c r="B37" s="365"/>
      <c r="C37" s="359"/>
      <c r="D37" s="360"/>
      <c r="E37" s="77" t="s">
        <v>1122</v>
      </c>
      <c r="F37" s="273" t="s">
        <v>824</v>
      </c>
      <c r="G37" s="271">
        <f ca="1">Лист2!G33</f>
        <v>0</v>
      </c>
    </row>
    <row r="38" spans="1:7" ht="19.5" customHeight="1">
      <c r="A38" s="416"/>
      <c r="B38" s="365"/>
      <c r="C38" s="359"/>
      <c r="D38" s="360" t="s">
        <v>1110</v>
      </c>
      <c r="E38" s="77" t="s">
        <v>1121</v>
      </c>
      <c r="F38" s="273" t="s">
        <v>824</v>
      </c>
      <c r="G38" s="271">
        <f ca="1">Лист2!G34</f>
        <v>0</v>
      </c>
    </row>
    <row r="39" spans="1:7" ht="19.5" customHeight="1">
      <c r="A39" s="416"/>
      <c r="B39" s="365"/>
      <c r="C39" s="359"/>
      <c r="D39" s="360"/>
      <c r="E39" s="77" t="s">
        <v>1122</v>
      </c>
      <c r="F39" s="273" t="s">
        <v>824</v>
      </c>
      <c r="G39" s="271">
        <f ca="1">Лист2!G35</f>
        <v>0</v>
      </c>
    </row>
    <row r="40" spans="1:7" ht="24.75" customHeight="1">
      <c r="A40" s="416"/>
      <c r="B40" s="368" t="s">
        <v>1063</v>
      </c>
      <c r="C40" s="355" t="s">
        <v>1077</v>
      </c>
      <c r="D40" s="355"/>
      <c r="E40" s="355"/>
      <c r="F40" s="273" t="s">
        <v>786</v>
      </c>
      <c r="G40" s="271" t="str">
        <f ca="1">Лист2!G36</f>
        <v xml:space="preserve">от 1 до 1,25 ставки </v>
      </c>
    </row>
    <row r="41" spans="1:7" ht="24.75" customHeight="1">
      <c r="A41" s="416"/>
      <c r="B41" s="368"/>
      <c r="C41" s="355" t="s">
        <v>1078</v>
      </c>
      <c r="D41" s="355"/>
      <c r="E41" s="355"/>
      <c r="F41" s="273" t="s">
        <v>786</v>
      </c>
      <c r="G41" s="271" t="str">
        <f ca="1">Лист2!G37</f>
        <v>высшее педагогическое образование по направлению подготовки, соответствующему преподаваемому предмету</v>
      </c>
    </row>
    <row r="42" spans="1:7" ht="24.75" customHeight="1">
      <c r="A42" s="416"/>
      <c r="B42" s="368"/>
      <c r="C42" s="355" t="s">
        <v>1079</v>
      </c>
      <c r="D42" s="355"/>
      <c r="E42" s="355"/>
      <c r="F42" s="275" t="s">
        <v>1126</v>
      </c>
      <c r="G42" s="271">
        <f ca="1">Лист2!G38</f>
        <v>0</v>
      </c>
    </row>
    <row r="43" spans="1:7" ht="24.75" customHeight="1">
      <c r="A43" s="416"/>
      <c r="B43" s="368"/>
      <c r="C43" s="360" t="s">
        <v>1080</v>
      </c>
      <c r="D43" s="355" t="s">
        <v>1111</v>
      </c>
      <c r="E43" s="355"/>
      <c r="F43" s="273" t="s">
        <v>786</v>
      </c>
      <c r="G43" s="271">
        <f ca="1">Лист2!G39</f>
        <v>0</v>
      </c>
    </row>
    <row r="44" spans="1:7" ht="24.75" customHeight="1">
      <c r="A44" s="416"/>
      <c r="B44" s="368"/>
      <c r="C44" s="360"/>
      <c r="D44" s="355" t="s">
        <v>1112</v>
      </c>
      <c r="E44" s="355"/>
      <c r="F44" s="273" t="s">
        <v>786</v>
      </c>
      <c r="G44" s="271">
        <f ca="1">Лист2!G40</f>
        <v>0</v>
      </c>
    </row>
    <row r="45" spans="1:7" ht="24.75" customHeight="1">
      <c r="A45" s="416"/>
      <c r="B45" s="368"/>
      <c r="C45" s="360"/>
      <c r="D45" s="355" t="s">
        <v>1113</v>
      </c>
      <c r="E45" s="355"/>
      <c r="F45" s="273" t="s">
        <v>786</v>
      </c>
      <c r="G45" s="271">
        <f ca="1">Лист2!G41</f>
        <v>0</v>
      </c>
    </row>
    <row r="46" spans="1:7" ht="24.75" customHeight="1">
      <c r="A46" s="416"/>
      <c r="B46" s="368"/>
      <c r="C46" s="355" t="s">
        <v>1081</v>
      </c>
      <c r="D46" s="355"/>
      <c r="E46" s="355"/>
      <c r="F46" s="273" t="s">
        <v>786</v>
      </c>
      <c r="G46" s="271" t="str">
        <f ca="1">Лист2!G42</f>
        <v xml:space="preserve">от 25 до 30 лет </v>
      </c>
    </row>
    <row r="47" spans="1:7" ht="24.75" customHeight="1">
      <c r="A47" s="416"/>
      <c r="B47" s="368"/>
      <c r="C47" s="355" t="s">
        <v>1082</v>
      </c>
      <c r="D47" s="355"/>
      <c r="E47" s="355"/>
      <c r="F47" s="273" t="s">
        <v>786</v>
      </c>
      <c r="G47" s="271" t="str">
        <f ca="1">Лист2!G43</f>
        <v xml:space="preserve">высшая квалификационная категория </v>
      </c>
    </row>
    <row r="48" spans="1:7" ht="26.25" customHeight="1">
      <c r="A48" s="416"/>
      <c r="B48" s="368"/>
      <c r="C48" s="355" t="s">
        <v>1083</v>
      </c>
      <c r="D48" s="355"/>
      <c r="E48" s="77" t="s">
        <v>1123</v>
      </c>
      <c r="F48" s="275" t="s">
        <v>1126</v>
      </c>
      <c r="G48" s="271">
        <f ca="1">Лист2!G44</f>
        <v>0</v>
      </c>
    </row>
    <row r="49" spans="1:7" ht="51">
      <c r="A49" s="416"/>
      <c r="B49" s="368"/>
      <c r="C49" s="355"/>
      <c r="D49" s="355"/>
      <c r="E49" s="77" t="s">
        <v>1124</v>
      </c>
      <c r="F49" s="273" t="s">
        <v>786</v>
      </c>
      <c r="G49" s="271">
        <f ca="1">Лист2!G45</f>
        <v>2019</v>
      </c>
    </row>
    <row r="50" spans="1:7" ht="51">
      <c r="A50" s="416"/>
      <c r="B50" s="368"/>
      <c r="C50" s="355"/>
      <c r="D50" s="355"/>
      <c r="E50" s="77" t="s">
        <v>1113</v>
      </c>
      <c r="F50" s="273" t="s">
        <v>1127</v>
      </c>
      <c r="G50" s="271" t="str">
        <f ca="1">Лист2!G46</f>
        <v xml:space="preserve">СКИРО ПК и ПРО </v>
      </c>
    </row>
    <row r="51" spans="1:7" ht="48.75" customHeight="1">
      <c r="A51" s="416"/>
      <c r="B51" s="366" t="s">
        <v>1064</v>
      </c>
      <c r="C51" s="361" t="s">
        <v>1084</v>
      </c>
      <c r="D51" s="361"/>
      <c r="E51" s="361"/>
      <c r="F51" s="273" t="s">
        <v>786</v>
      </c>
      <c r="G51" s="271" t="str">
        <f ca="1">Лист2!G47</f>
        <v>да</v>
      </c>
    </row>
    <row r="52" spans="1:7" ht="48.75" customHeight="1">
      <c r="A52" s="416"/>
      <c r="B52" s="366"/>
      <c r="C52" s="361" t="s">
        <v>1085</v>
      </c>
      <c r="D52" s="361"/>
      <c r="E52" s="361"/>
      <c r="F52" s="273" t="s">
        <v>786</v>
      </c>
      <c r="G52" s="271" t="str">
        <f ca="1">Лист2!G48</f>
        <v>да</v>
      </c>
    </row>
    <row r="53" spans="1:7" ht="48.75" customHeight="1">
      <c r="A53" s="416"/>
      <c r="B53" s="366"/>
      <c r="C53" s="361" t="s">
        <v>1086</v>
      </c>
      <c r="D53" s="361"/>
      <c r="E53" s="361"/>
      <c r="F53" s="273" t="s">
        <v>786</v>
      </c>
      <c r="G53" s="271" t="str">
        <f ca="1">Лист2!G49</f>
        <v>да</v>
      </c>
    </row>
    <row r="54" spans="1:7" ht="48.75" customHeight="1">
      <c r="A54" s="416"/>
      <c r="B54" s="366"/>
      <c r="C54" s="361" t="s">
        <v>1087</v>
      </c>
      <c r="D54" s="361"/>
      <c r="E54" s="361"/>
      <c r="F54" s="273" t="s">
        <v>786</v>
      </c>
      <c r="G54" s="271" t="str">
        <f ca="1">Лист2!G50</f>
        <v>да</v>
      </c>
    </row>
    <row r="55" spans="1:7" ht="48.75" customHeight="1">
      <c r="A55" s="416"/>
      <c r="B55" s="366"/>
      <c r="C55" s="361" t="s">
        <v>1088</v>
      </c>
      <c r="D55" s="361"/>
      <c r="E55" s="361"/>
      <c r="F55" s="273" t="s">
        <v>786</v>
      </c>
      <c r="G55" s="271" t="str">
        <f ca="1">Лист2!G51</f>
        <v>да</v>
      </c>
    </row>
    <row r="56" spans="1:7" ht="48.75" customHeight="1">
      <c r="A56" s="416"/>
      <c r="B56" s="366"/>
      <c r="C56" s="363" t="s">
        <v>1089</v>
      </c>
      <c r="D56" s="363"/>
      <c r="E56" s="363"/>
      <c r="F56" s="273" t="s">
        <v>786</v>
      </c>
      <c r="G56" s="271" t="str">
        <f ca="1">Лист2!G52</f>
        <v>да</v>
      </c>
    </row>
    <row r="57" spans="1:7" ht="48.75" customHeight="1">
      <c r="A57" s="416"/>
      <c r="B57" s="366"/>
      <c r="C57" s="361" t="s">
        <v>1090</v>
      </c>
      <c r="D57" s="361"/>
      <c r="E57" s="361"/>
      <c r="F57" s="273" t="s">
        <v>786</v>
      </c>
      <c r="G57" s="271" t="str">
        <f ca="1">Лист2!G53</f>
        <v>да</v>
      </c>
    </row>
    <row r="58" spans="1:7" ht="48.75" customHeight="1">
      <c r="A58" s="416"/>
      <c r="B58" s="366"/>
      <c r="C58" s="361" t="s">
        <v>1091</v>
      </c>
      <c r="D58" s="361"/>
      <c r="E58" s="361"/>
      <c r="F58" s="273" t="s">
        <v>786</v>
      </c>
      <c r="G58" s="271" t="str">
        <f ca="1">Лист2!G54</f>
        <v>да</v>
      </c>
    </row>
    <row r="59" spans="1:7" ht="48.75" customHeight="1">
      <c r="A59" s="416"/>
      <c r="B59" s="366"/>
      <c r="C59" s="363" t="s">
        <v>1092</v>
      </c>
      <c r="D59" s="363"/>
      <c r="E59" s="363"/>
      <c r="F59" s="273" t="s">
        <v>786</v>
      </c>
      <c r="G59" s="271" t="str">
        <f ca="1">Лист2!G55</f>
        <v>да</v>
      </c>
    </row>
    <row r="60" spans="1:7" ht="48.75" customHeight="1">
      <c r="A60" s="416"/>
      <c r="B60" s="366"/>
      <c r="C60" s="415" t="s">
        <v>1093</v>
      </c>
      <c r="D60" s="415"/>
      <c r="E60" s="415"/>
      <c r="F60" s="273" t="s">
        <v>786</v>
      </c>
      <c r="G60" s="271" t="str">
        <f ca="1">Лист2!G56</f>
        <v>да</v>
      </c>
    </row>
    <row r="61" spans="1:7" ht="48.75" customHeight="1">
      <c r="A61" s="368" t="s">
        <v>1489</v>
      </c>
      <c r="B61" s="368"/>
      <c r="C61" s="354" t="s">
        <v>1094</v>
      </c>
      <c r="D61" s="354"/>
      <c r="E61" s="354"/>
      <c r="F61" s="276" t="s">
        <v>824</v>
      </c>
      <c r="G61" s="271">
        <f ca="1">Лист2!G57</f>
        <v>0</v>
      </c>
    </row>
    <row r="62" spans="1:7" ht="48.75" customHeight="1">
      <c r="A62" s="368"/>
      <c r="B62" s="368"/>
      <c r="C62" s="354" t="s">
        <v>1095</v>
      </c>
      <c r="D62" s="354"/>
      <c r="E62" s="354"/>
      <c r="F62" s="276" t="s">
        <v>824</v>
      </c>
      <c r="G62" s="271">
        <f ca="1">Лист2!G58</f>
        <v>0</v>
      </c>
    </row>
    <row r="63" spans="1:7" ht="48.75" customHeight="1">
      <c r="A63" s="368"/>
      <c r="B63" s="368"/>
      <c r="C63" s="354" t="s">
        <v>1096</v>
      </c>
      <c r="D63" s="354"/>
      <c r="E63" s="354"/>
      <c r="F63" s="276" t="s">
        <v>824</v>
      </c>
      <c r="G63" s="271">
        <f ca="1">Лист2!G59</f>
        <v>0</v>
      </c>
    </row>
    <row r="64" spans="1:7" ht="48.75" customHeight="1">
      <c r="A64" s="368"/>
      <c r="B64" s="368"/>
      <c r="C64" s="354" t="s">
        <v>1097</v>
      </c>
      <c r="D64" s="354"/>
      <c r="E64" s="354"/>
      <c r="F64" s="276" t="s">
        <v>824</v>
      </c>
      <c r="G64" s="271">
        <f ca="1">Лист2!G60</f>
        <v>0</v>
      </c>
    </row>
    <row r="65" spans="1:7" ht="30" customHeight="1">
      <c r="A65" s="416" t="s">
        <v>1057</v>
      </c>
      <c r="B65" s="417" t="s">
        <v>1488</v>
      </c>
      <c r="C65" s="417"/>
      <c r="D65" s="417"/>
      <c r="E65" s="417"/>
      <c r="F65" s="270" t="s">
        <v>786</v>
      </c>
      <c r="G65" s="271" t="str">
        <f ca="1">Лист2!G61</f>
        <v>1 класс</v>
      </c>
    </row>
    <row r="66" spans="1:7" ht="30" customHeight="1">
      <c r="A66" s="416"/>
      <c r="B66" s="366" t="s">
        <v>1060</v>
      </c>
      <c r="C66" s="355" t="s">
        <v>1065</v>
      </c>
      <c r="D66" s="355"/>
      <c r="E66" s="355"/>
      <c r="F66" s="272" t="s">
        <v>890</v>
      </c>
      <c r="G66" s="271">
        <f ca="1">Лист2!G62</f>
        <v>30</v>
      </c>
    </row>
    <row r="67" spans="1:7" ht="30" customHeight="1">
      <c r="A67" s="416"/>
      <c r="B67" s="366"/>
      <c r="C67" s="355" t="s">
        <v>1066</v>
      </c>
      <c r="D67" s="355"/>
      <c r="E67" s="355"/>
      <c r="F67" s="272" t="s">
        <v>890</v>
      </c>
      <c r="G67" s="271">
        <f ca="1">Лист2!G63</f>
        <v>0</v>
      </c>
    </row>
    <row r="68" spans="1:7" ht="30" customHeight="1">
      <c r="A68" s="416"/>
      <c r="B68" s="366"/>
      <c r="C68" s="355" t="s">
        <v>1067</v>
      </c>
      <c r="D68" s="355"/>
      <c r="E68" s="355"/>
      <c r="F68" s="272" t="s">
        <v>890</v>
      </c>
      <c r="G68" s="271">
        <f ca="1">Лист2!G64</f>
        <v>0</v>
      </c>
    </row>
    <row r="69" spans="1:7" ht="30" customHeight="1">
      <c r="A69" s="416"/>
      <c r="B69" s="366"/>
      <c r="C69" s="355" t="s">
        <v>1068</v>
      </c>
      <c r="D69" s="355"/>
      <c r="E69" s="355"/>
      <c r="F69" s="272" t="s">
        <v>890</v>
      </c>
      <c r="G69" s="271">
        <f ca="1">Лист2!G65</f>
        <v>10</v>
      </c>
    </row>
    <row r="70" spans="1:7" ht="30" customHeight="1">
      <c r="A70" s="416"/>
      <c r="B70" s="366"/>
      <c r="C70" s="369" t="s">
        <v>1069</v>
      </c>
      <c r="D70" s="355" t="s">
        <v>1098</v>
      </c>
      <c r="E70" s="355"/>
      <c r="F70" s="272" t="s">
        <v>890</v>
      </c>
      <c r="G70" s="271">
        <f ca="1">Лист2!G66</f>
        <v>1</v>
      </c>
    </row>
    <row r="71" spans="1:7" ht="30" customHeight="1">
      <c r="A71" s="416"/>
      <c r="B71" s="366"/>
      <c r="C71" s="369"/>
      <c r="D71" s="355" t="s">
        <v>1099</v>
      </c>
      <c r="E71" s="355"/>
      <c r="F71" s="272" t="s">
        <v>890</v>
      </c>
      <c r="G71" s="271">
        <f ca="1">Лист2!G67</f>
        <v>9</v>
      </c>
    </row>
    <row r="72" spans="1:7" ht="30" customHeight="1">
      <c r="A72" s="416"/>
      <c r="B72" s="366"/>
      <c r="C72" s="369"/>
      <c r="D72" s="356" t="s">
        <v>1100</v>
      </c>
      <c r="E72" s="356"/>
      <c r="F72" s="272" t="s">
        <v>890</v>
      </c>
      <c r="G72" s="271">
        <f ca="1">Лист2!G68</f>
        <v>1</v>
      </c>
    </row>
    <row r="73" spans="1:7" ht="30" customHeight="1">
      <c r="A73" s="416"/>
      <c r="B73" s="367" t="s">
        <v>1061</v>
      </c>
      <c r="C73" s="358" t="s">
        <v>1070</v>
      </c>
      <c r="D73" s="358"/>
      <c r="E73" s="358"/>
      <c r="F73" s="273" t="s">
        <v>786</v>
      </c>
      <c r="G73" s="271" t="str">
        <f ca="1">Лист2!G69</f>
        <v>– «Школа России»;</v>
      </c>
    </row>
    <row r="74" spans="1:7" ht="64.5" customHeight="1">
      <c r="A74" s="416"/>
      <c r="B74" s="367"/>
      <c r="C74" s="357" t="s">
        <v>1071</v>
      </c>
      <c r="D74" s="357" t="s">
        <v>1101</v>
      </c>
      <c r="E74" s="81" t="s">
        <v>1114</v>
      </c>
      <c r="F74" s="273" t="s">
        <v>824</v>
      </c>
      <c r="G74" s="271">
        <f ca="1">Лист2!G70</f>
        <v>0</v>
      </c>
    </row>
    <row r="75" spans="1:7" ht="51">
      <c r="A75" s="416"/>
      <c r="B75" s="367"/>
      <c r="C75" s="357"/>
      <c r="D75" s="357"/>
      <c r="E75" s="81" t="s">
        <v>1115</v>
      </c>
      <c r="F75" s="273" t="s">
        <v>824</v>
      </c>
      <c r="G75" s="271">
        <f ca="1">Лист2!G71</f>
        <v>0</v>
      </c>
    </row>
    <row r="76" spans="1:7" ht="63.75">
      <c r="A76" s="416"/>
      <c r="B76" s="367"/>
      <c r="C76" s="357"/>
      <c r="D76" s="357"/>
      <c r="E76" s="81" t="s">
        <v>1116</v>
      </c>
      <c r="F76" s="273" t="s">
        <v>824</v>
      </c>
      <c r="G76" s="271">
        <f ca="1">Лист2!G72</f>
        <v>0</v>
      </c>
    </row>
    <row r="77" spans="1:7" ht="41.25" customHeight="1">
      <c r="A77" s="416"/>
      <c r="B77" s="367"/>
      <c r="C77" s="357"/>
      <c r="D77" s="358" t="s">
        <v>1102</v>
      </c>
      <c r="E77" s="358"/>
      <c r="F77" s="273" t="s">
        <v>824</v>
      </c>
      <c r="G77" s="271">
        <f ca="1">Лист2!G73</f>
        <v>0</v>
      </c>
    </row>
    <row r="78" spans="1:7" ht="41.25" customHeight="1">
      <c r="A78" s="416"/>
      <c r="B78" s="367"/>
      <c r="C78" s="357" t="s">
        <v>1072</v>
      </c>
      <c r="D78" s="358" t="s">
        <v>1103</v>
      </c>
      <c r="E78" s="358"/>
      <c r="F78" s="273" t="s">
        <v>824</v>
      </c>
      <c r="G78" s="271">
        <f ca="1">Лист2!G74</f>
        <v>30</v>
      </c>
    </row>
    <row r="79" spans="1:7" ht="41.25" customHeight="1">
      <c r="A79" s="416"/>
      <c r="B79" s="367"/>
      <c r="C79" s="357"/>
      <c r="D79" s="358" t="s">
        <v>1104</v>
      </c>
      <c r="E79" s="358"/>
      <c r="F79" s="273" t="s">
        <v>824</v>
      </c>
      <c r="G79" s="271" t="str">
        <f ca="1">Лист2!G75</f>
        <v/>
      </c>
    </row>
    <row r="80" spans="1:7" ht="41.25" customHeight="1">
      <c r="A80" s="416"/>
      <c r="B80" s="367"/>
      <c r="C80" s="358" t="s">
        <v>1073</v>
      </c>
      <c r="D80" s="358"/>
      <c r="E80" s="358"/>
      <c r="F80" s="273" t="s">
        <v>786</v>
      </c>
      <c r="G80" s="271" t="str">
        <f ca="1">Лист2!G76</f>
        <v>в первую смену</v>
      </c>
    </row>
    <row r="81" spans="1:7">
      <c r="A81" s="416"/>
      <c r="B81" s="367"/>
      <c r="C81" s="83"/>
      <c r="D81" s="87"/>
      <c r="E81" s="83" t="s">
        <v>1117</v>
      </c>
      <c r="F81" s="273" t="s">
        <v>786</v>
      </c>
      <c r="G81" s="271">
        <f ca="1">Лист2!G77</f>
        <v>0</v>
      </c>
    </row>
    <row r="82" spans="1:7" ht="15.75" customHeight="1">
      <c r="A82" s="416"/>
      <c r="B82" s="367"/>
      <c r="C82" s="357" t="s">
        <v>1074</v>
      </c>
      <c r="D82" s="357"/>
      <c r="E82" s="357" t="s">
        <v>1118</v>
      </c>
      <c r="F82" s="274" t="s">
        <v>786</v>
      </c>
      <c r="G82" s="271">
        <f ca="1">Лист2!G78</f>
        <v>0</v>
      </c>
    </row>
    <row r="83" spans="1:7">
      <c r="A83" s="416"/>
      <c r="B83" s="367"/>
      <c r="C83" s="357"/>
      <c r="D83" s="357"/>
      <c r="E83" s="357"/>
      <c r="F83" s="274" t="s">
        <v>824</v>
      </c>
      <c r="G83" s="271">
        <f ca="1">Лист2!G79</f>
        <v>0</v>
      </c>
    </row>
    <row r="84" spans="1:7" ht="15.75" customHeight="1">
      <c r="A84" s="416"/>
      <c r="B84" s="367"/>
      <c r="C84" s="357"/>
      <c r="D84" s="357"/>
      <c r="E84" s="357" t="s">
        <v>1118</v>
      </c>
      <c r="F84" s="274" t="s">
        <v>786</v>
      </c>
      <c r="G84" s="271">
        <f ca="1">Лист2!G80</f>
        <v>0</v>
      </c>
    </row>
    <row r="85" spans="1:7">
      <c r="A85" s="416"/>
      <c r="B85" s="367"/>
      <c r="C85" s="357"/>
      <c r="D85" s="357"/>
      <c r="E85" s="357"/>
      <c r="F85" s="274" t="s">
        <v>824</v>
      </c>
      <c r="G85" s="271">
        <f ca="1">Лист2!G81</f>
        <v>0</v>
      </c>
    </row>
    <row r="86" spans="1:7" ht="26.25" customHeight="1">
      <c r="A86" s="416"/>
      <c r="B86" s="367"/>
      <c r="C86" s="357" t="s">
        <v>1075</v>
      </c>
      <c r="D86" s="357"/>
      <c r="E86" s="82" t="s">
        <v>1119</v>
      </c>
      <c r="F86" s="274" t="s">
        <v>1125</v>
      </c>
      <c r="G86" s="271">
        <f ca="1">Лист2!G82</f>
        <v>0</v>
      </c>
    </row>
    <row r="87" spans="1:7" ht="25.5">
      <c r="A87" s="416"/>
      <c r="B87" s="367"/>
      <c r="C87" s="357"/>
      <c r="D87" s="357"/>
      <c r="E87" s="82" t="s">
        <v>1120</v>
      </c>
      <c r="F87" s="274" t="s">
        <v>824</v>
      </c>
      <c r="G87" s="271">
        <f ca="1">Лист2!G83</f>
        <v>0</v>
      </c>
    </row>
    <row r="88" spans="1:7" ht="25.5" customHeight="1">
      <c r="A88" s="416"/>
      <c r="B88" s="365" t="s">
        <v>1062</v>
      </c>
      <c r="C88" s="359" t="s">
        <v>1076</v>
      </c>
      <c r="D88" s="359" t="s">
        <v>1105</v>
      </c>
      <c r="E88" s="88" t="s">
        <v>1121</v>
      </c>
      <c r="F88" s="273" t="s">
        <v>824</v>
      </c>
      <c r="G88" s="271">
        <f ca="1">Лист2!G84</f>
        <v>0</v>
      </c>
    </row>
    <row r="89" spans="1:7" ht="25.5" customHeight="1">
      <c r="A89" s="416"/>
      <c r="B89" s="365"/>
      <c r="C89" s="359"/>
      <c r="D89" s="359"/>
      <c r="E89" s="77" t="s">
        <v>1122</v>
      </c>
      <c r="F89" s="273" t="s">
        <v>824</v>
      </c>
      <c r="G89" s="271">
        <f ca="1">Лист2!G85</f>
        <v>0</v>
      </c>
    </row>
    <row r="90" spans="1:7" ht="25.5" customHeight="1">
      <c r="A90" s="416"/>
      <c r="B90" s="365"/>
      <c r="C90" s="359"/>
      <c r="D90" s="360" t="s">
        <v>1106</v>
      </c>
      <c r="E90" s="77" t="s">
        <v>1121</v>
      </c>
      <c r="F90" s="273" t="s">
        <v>824</v>
      </c>
      <c r="G90" s="271">
        <f ca="1">Лист2!G86</f>
        <v>0</v>
      </c>
    </row>
    <row r="91" spans="1:7" ht="25.5" customHeight="1">
      <c r="A91" s="416"/>
      <c r="B91" s="365"/>
      <c r="C91" s="359"/>
      <c r="D91" s="360"/>
      <c r="E91" s="77" t="s">
        <v>1122</v>
      </c>
      <c r="F91" s="273" t="s">
        <v>824</v>
      </c>
      <c r="G91" s="271">
        <f ca="1">Лист2!G87</f>
        <v>0</v>
      </c>
    </row>
    <row r="92" spans="1:7" ht="25.5" customHeight="1">
      <c r="A92" s="416"/>
      <c r="B92" s="365"/>
      <c r="C92" s="359"/>
      <c r="D92" s="360" t="s">
        <v>1107</v>
      </c>
      <c r="E92" s="77" t="s">
        <v>1121</v>
      </c>
      <c r="F92" s="273" t="s">
        <v>824</v>
      </c>
      <c r="G92" s="271">
        <f ca="1">Лист2!G88</f>
        <v>0</v>
      </c>
    </row>
    <row r="93" spans="1:7" ht="25.5" customHeight="1">
      <c r="A93" s="416"/>
      <c r="B93" s="365"/>
      <c r="C93" s="359"/>
      <c r="D93" s="360"/>
      <c r="E93" s="77" t="s">
        <v>1122</v>
      </c>
      <c r="F93" s="273" t="s">
        <v>824</v>
      </c>
      <c r="G93" s="271">
        <f ca="1">Лист2!G89</f>
        <v>0</v>
      </c>
    </row>
    <row r="94" spans="1:7" ht="25.5" customHeight="1">
      <c r="A94" s="416"/>
      <c r="B94" s="365"/>
      <c r="C94" s="359"/>
      <c r="D94" s="360" t="s">
        <v>1108</v>
      </c>
      <c r="E94" s="77" t="s">
        <v>1121</v>
      </c>
      <c r="F94" s="273" t="s">
        <v>824</v>
      </c>
      <c r="G94" s="271">
        <f ca="1">Лист2!G90</f>
        <v>30</v>
      </c>
    </row>
    <row r="95" spans="1:7" ht="25.5" customHeight="1">
      <c r="A95" s="416"/>
      <c r="B95" s="365"/>
      <c r="C95" s="359"/>
      <c r="D95" s="360"/>
      <c r="E95" s="77" t="s">
        <v>1122</v>
      </c>
      <c r="F95" s="273" t="s">
        <v>824</v>
      </c>
      <c r="G95" s="271">
        <f ca="1">Лист2!G91</f>
        <v>0</v>
      </c>
    </row>
    <row r="96" spans="1:7" ht="25.5" customHeight="1">
      <c r="A96" s="416"/>
      <c r="B96" s="365"/>
      <c r="C96" s="359"/>
      <c r="D96" s="360" t="s">
        <v>1109</v>
      </c>
      <c r="E96" s="77" t="s">
        <v>1121</v>
      </c>
      <c r="F96" s="273" t="s">
        <v>824</v>
      </c>
      <c r="G96" s="271">
        <f ca="1">Лист2!G92</f>
        <v>0</v>
      </c>
    </row>
    <row r="97" spans="1:7" ht="25.5" customHeight="1">
      <c r="A97" s="416"/>
      <c r="B97" s="365"/>
      <c r="C97" s="359"/>
      <c r="D97" s="360"/>
      <c r="E97" s="77" t="s">
        <v>1122</v>
      </c>
      <c r="F97" s="273" t="s">
        <v>824</v>
      </c>
      <c r="G97" s="271">
        <f ca="1">Лист2!G93</f>
        <v>0</v>
      </c>
    </row>
    <row r="98" spans="1:7" ht="25.5" customHeight="1">
      <c r="A98" s="416"/>
      <c r="B98" s="365"/>
      <c r="C98" s="359"/>
      <c r="D98" s="360" t="s">
        <v>1110</v>
      </c>
      <c r="E98" s="77" t="s">
        <v>1121</v>
      </c>
      <c r="F98" s="273" t="s">
        <v>824</v>
      </c>
      <c r="G98" s="271">
        <f ca="1">Лист2!G94</f>
        <v>0</v>
      </c>
    </row>
    <row r="99" spans="1:7" ht="25.5" customHeight="1">
      <c r="A99" s="416"/>
      <c r="B99" s="365"/>
      <c r="C99" s="359"/>
      <c r="D99" s="360"/>
      <c r="E99" s="77" t="s">
        <v>1122</v>
      </c>
      <c r="F99" s="273" t="s">
        <v>824</v>
      </c>
      <c r="G99" s="271">
        <f ca="1">Лист2!G95</f>
        <v>0</v>
      </c>
    </row>
    <row r="100" spans="1:7" ht="34.5" customHeight="1">
      <c r="A100" s="416"/>
      <c r="B100" s="368" t="s">
        <v>1063</v>
      </c>
      <c r="C100" s="355" t="s">
        <v>1077</v>
      </c>
      <c r="D100" s="355"/>
      <c r="E100" s="355"/>
      <c r="F100" s="273" t="s">
        <v>786</v>
      </c>
      <c r="G100" s="271" t="str">
        <f ca="1">Лист2!G96</f>
        <v xml:space="preserve">от 0,5 до 1 ставки </v>
      </c>
    </row>
    <row r="101" spans="1:7" ht="34.5" customHeight="1">
      <c r="A101" s="416"/>
      <c r="B101" s="368"/>
      <c r="C101" s="355" t="s">
        <v>1078</v>
      </c>
      <c r="D101" s="355"/>
      <c r="E101" s="355"/>
      <c r="F101" s="273" t="s">
        <v>786</v>
      </c>
      <c r="G101" s="271" t="str">
        <f ca="1">Лист2!G97</f>
        <v>высшее педагогическое образование по направлению подготовки, соответствующему преподаваемому предмету</v>
      </c>
    </row>
    <row r="102" spans="1:7" ht="34.5" customHeight="1">
      <c r="A102" s="416"/>
      <c r="B102" s="368"/>
      <c r="C102" s="355" t="s">
        <v>1079</v>
      </c>
      <c r="D102" s="355"/>
      <c r="E102" s="355"/>
      <c r="F102" s="275" t="s">
        <v>1126</v>
      </c>
      <c r="G102" s="271">
        <f ca="1">Лист2!G98</f>
        <v>0</v>
      </c>
    </row>
    <row r="103" spans="1:7" ht="34.5" customHeight="1">
      <c r="A103" s="416"/>
      <c r="B103" s="368"/>
      <c r="C103" s="360" t="s">
        <v>1080</v>
      </c>
      <c r="D103" s="355" t="s">
        <v>1111</v>
      </c>
      <c r="E103" s="355"/>
      <c r="F103" s="273" t="s">
        <v>786</v>
      </c>
      <c r="G103" s="271">
        <f ca="1">Лист2!G99</f>
        <v>0</v>
      </c>
    </row>
    <row r="104" spans="1:7" ht="34.5" customHeight="1">
      <c r="A104" s="416"/>
      <c r="B104" s="368"/>
      <c r="C104" s="360"/>
      <c r="D104" s="355" t="s">
        <v>1112</v>
      </c>
      <c r="E104" s="355"/>
      <c r="F104" s="273" t="s">
        <v>786</v>
      </c>
      <c r="G104" s="271">
        <f ca="1">Лист2!G100</f>
        <v>0</v>
      </c>
    </row>
    <row r="105" spans="1:7" ht="34.5" customHeight="1">
      <c r="A105" s="416"/>
      <c r="B105" s="368"/>
      <c r="C105" s="360"/>
      <c r="D105" s="355" t="s">
        <v>1113</v>
      </c>
      <c r="E105" s="355"/>
      <c r="F105" s="273" t="s">
        <v>786</v>
      </c>
      <c r="G105" s="271">
        <f ca="1">Лист2!G101</f>
        <v>0</v>
      </c>
    </row>
    <row r="106" spans="1:7" ht="34.5" customHeight="1">
      <c r="A106" s="416"/>
      <c r="B106" s="368"/>
      <c r="C106" s="355" t="s">
        <v>1081</v>
      </c>
      <c r="D106" s="355"/>
      <c r="E106" s="355"/>
      <c r="F106" s="273" t="s">
        <v>786</v>
      </c>
      <c r="G106" s="271" t="str">
        <f ca="1">Лист2!G102</f>
        <v>35 и более</v>
      </c>
    </row>
    <row r="107" spans="1:7" ht="34.5" customHeight="1">
      <c r="A107" s="416"/>
      <c r="B107" s="368"/>
      <c r="C107" s="355" t="s">
        <v>1082</v>
      </c>
      <c r="D107" s="355"/>
      <c r="E107" s="355"/>
      <c r="F107" s="273" t="s">
        <v>786</v>
      </c>
      <c r="G107" s="271" t="str">
        <f ca="1">Лист2!G103</f>
        <v xml:space="preserve">высшая квалификационная категория </v>
      </c>
    </row>
    <row r="108" spans="1:7" ht="26.25" customHeight="1">
      <c r="A108" s="416"/>
      <c r="B108" s="368"/>
      <c r="C108" s="355" t="s">
        <v>1083</v>
      </c>
      <c r="D108" s="355"/>
      <c r="E108" s="77" t="s">
        <v>1123</v>
      </c>
      <c r="F108" s="275" t="s">
        <v>1126</v>
      </c>
      <c r="G108" s="271">
        <f ca="1">Лист2!G104</f>
        <v>0</v>
      </c>
    </row>
    <row r="109" spans="1:7" ht="51">
      <c r="A109" s="416"/>
      <c r="B109" s="368"/>
      <c r="C109" s="355"/>
      <c r="D109" s="355"/>
      <c r="E109" s="77" t="s">
        <v>1124</v>
      </c>
      <c r="F109" s="273" t="s">
        <v>786</v>
      </c>
      <c r="G109" s="271">
        <f ca="1">Лист2!G105</f>
        <v>2020</v>
      </c>
    </row>
    <row r="110" spans="1:7" ht="51">
      <c r="A110" s="416"/>
      <c r="B110" s="368"/>
      <c r="C110" s="355"/>
      <c r="D110" s="355"/>
      <c r="E110" s="77" t="s">
        <v>1113</v>
      </c>
      <c r="F110" s="273" t="s">
        <v>1127</v>
      </c>
      <c r="G110" s="271" t="str">
        <f ca="1">Лист2!G106</f>
        <v xml:space="preserve">СКИРО ПК и ПРО </v>
      </c>
    </row>
    <row r="111" spans="1:7" ht="54" customHeight="1">
      <c r="A111" s="416"/>
      <c r="B111" s="366" t="s">
        <v>1064</v>
      </c>
      <c r="C111" s="361" t="s">
        <v>1084</v>
      </c>
      <c r="D111" s="361"/>
      <c r="E111" s="361"/>
      <c r="F111" s="273" t="s">
        <v>786</v>
      </c>
      <c r="G111" s="271" t="str">
        <f ca="1">Лист2!G107</f>
        <v>да</v>
      </c>
    </row>
    <row r="112" spans="1:7" ht="54" customHeight="1">
      <c r="A112" s="416"/>
      <c r="B112" s="366"/>
      <c r="C112" s="361" t="s">
        <v>1085</v>
      </c>
      <c r="D112" s="361"/>
      <c r="E112" s="361"/>
      <c r="F112" s="273" t="s">
        <v>786</v>
      </c>
      <c r="G112" s="271" t="str">
        <f ca="1">Лист2!G108</f>
        <v>да</v>
      </c>
    </row>
    <row r="113" spans="1:7" ht="66.75" customHeight="1">
      <c r="A113" s="416"/>
      <c r="B113" s="366"/>
      <c r="C113" s="361" t="s">
        <v>1086</v>
      </c>
      <c r="D113" s="361"/>
      <c r="E113" s="361"/>
      <c r="F113" s="273" t="s">
        <v>786</v>
      </c>
      <c r="G113" s="271" t="str">
        <f ca="1">Лист2!G109</f>
        <v>да</v>
      </c>
    </row>
    <row r="114" spans="1:7" ht="54" customHeight="1">
      <c r="A114" s="416"/>
      <c r="B114" s="366"/>
      <c r="C114" s="361" t="s">
        <v>1087</v>
      </c>
      <c r="D114" s="361"/>
      <c r="E114" s="361"/>
      <c r="F114" s="273" t="s">
        <v>786</v>
      </c>
      <c r="G114" s="271" t="str">
        <f ca="1">Лист2!G110</f>
        <v>да</v>
      </c>
    </row>
    <row r="115" spans="1:7" ht="54" customHeight="1">
      <c r="A115" s="416"/>
      <c r="B115" s="366"/>
      <c r="C115" s="361" t="s">
        <v>1088</v>
      </c>
      <c r="D115" s="361"/>
      <c r="E115" s="361"/>
      <c r="F115" s="273" t="s">
        <v>786</v>
      </c>
      <c r="G115" s="271" t="str">
        <f ca="1">Лист2!G111</f>
        <v>да</v>
      </c>
    </row>
    <row r="116" spans="1:7" ht="54" customHeight="1">
      <c r="A116" s="416"/>
      <c r="B116" s="366"/>
      <c r="C116" s="363" t="s">
        <v>1089</v>
      </c>
      <c r="D116" s="363"/>
      <c r="E116" s="363"/>
      <c r="F116" s="273" t="s">
        <v>786</v>
      </c>
      <c r="G116" s="271" t="str">
        <f ca="1">Лист2!G112</f>
        <v>да</v>
      </c>
    </row>
    <row r="117" spans="1:7" ht="54" customHeight="1">
      <c r="A117" s="416"/>
      <c r="B117" s="366"/>
      <c r="C117" s="361" t="s">
        <v>1090</v>
      </c>
      <c r="D117" s="361"/>
      <c r="E117" s="361"/>
      <c r="F117" s="273" t="s">
        <v>786</v>
      </c>
      <c r="G117" s="271" t="str">
        <f ca="1">Лист2!G113</f>
        <v>да</v>
      </c>
    </row>
    <row r="118" spans="1:7" ht="54" customHeight="1">
      <c r="A118" s="416"/>
      <c r="B118" s="366"/>
      <c r="C118" s="361" t="s">
        <v>1091</v>
      </c>
      <c r="D118" s="361"/>
      <c r="E118" s="361"/>
      <c r="F118" s="273" t="s">
        <v>786</v>
      </c>
      <c r="G118" s="271" t="str">
        <f ca="1">Лист2!G114</f>
        <v>да</v>
      </c>
    </row>
    <row r="119" spans="1:7" ht="54" customHeight="1">
      <c r="A119" s="416"/>
      <c r="B119" s="366"/>
      <c r="C119" s="363" t="s">
        <v>1092</v>
      </c>
      <c r="D119" s="363"/>
      <c r="E119" s="363"/>
      <c r="F119" s="273" t="s">
        <v>786</v>
      </c>
      <c r="G119" s="271" t="str">
        <f ca="1">Лист2!G115</f>
        <v>да</v>
      </c>
    </row>
    <row r="120" spans="1:7" ht="54" customHeight="1">
      <c r="A120" s="416"/>
      <c r="B120" s="366"/>
      <c r="C120" s="415" t="s">
        <v>1093</v>
      </c>
      <c r="D120" s="415"/>
      <c r="E120" s="415"/>
      <c r="F120" s="273" t="s">
        <v>786</v>
      </c>
      <c r="G120" s="271" t="str">
        <f ca="1">Лист2!G116</f>
        <v>да</v>
      </c>
    </row>
    <row r="121" spans="1:7" ht="54" customHeight="1">
      <c r="A121" s="368" t="s">
        <v>1489</v>
      </c>
      <c r="B121" s="368"/>
      <c r="C121" s="354" t="s">
        <v>1094</v>
      </c>
      <c r="D121" s="354"/>
      <c r="E121" s="354"/>
      <c r="F121" s="276" t="s">
        <v>824</v>
      </c>
      <c r="G121" s="271">
        <f ca="1">Лист2!G117</f>
        <v>0</v>
      </c>
    </row>
    <row r="122" spans="1:7" ht="54" customHeight="1">
      <c r="A122" s="368"/>
      <c r="B122" s="368"/>
      <c r="C122" s="354" t="s">
        <v>1095</v>
      </c>
      <c r="D122" s="354"/>
      <c r="E122" s="354"/>
      <c r="F122" s="276" t="s">
        <v>824</v>
      </c>
      <c r="G122" s="271">
        <f ca="1">Лист2!G118</f>
        <v>0</v>
      </c>
    </row>
    <row r="123" spans="1:7" ht="54" customHeight="1">
      <c r="A123" s="368"/>
      <c r="B123" s="368"/>
      <c r="C123" s="354" t="s">
        <v>1096</v>
      </c>
      <c r="D123" s="354"/>
      <c r="E123" s="354"/>
      <c r="F123" s="276" t="s">
        <v>824</v>
      </c>
      <c r="G123" s="271">
        <f ca="1">Лист2!G119</f>
        <v>0</v>
      </c>
    </row>
    <row r="124" spans="1:7" ht="54" customHeight="1">
      <c r="A124" s="368"/>
      <c r="B124" s="368"/>
      <c r="C124" s="354" t="s">
        <v>1097</v>
      </c>
      <c r="D124" s="354"/>
      <c r="E124" s="354"/>
      <c r="F124" s="276" t="s">
        <v>824</v>
      </c>
      <c r="G124" s="271">
        <f ca="1">Лист2!G120</f>
        <v>0</v>
      </c>
    </row>
    <row r="125" spans="1:7" ht="24.75" customHeight="1">
      <c r="A125" s="416" t="s">
        <v>1057</v>
      </c>
      <c r="B125" s="417" t="s">
        <v>1488</v>
      </c>
      <c r="C125" s="417"/>
      <c r="D125" s="417"/>
      <c r="E125" s="417"/>
      <c r="F125" s="270" t="s">
        <v>786</v>
      </c>
      <c r="G125" s="271" t="str">
        <f ca="1">Лист2!G121</f>
        <v>1 класс</v>
      </c>
    </row>
    <row r="126" spans="1:7" ht="24.75" customHeight="1">
      <c r="A126" s="416"/>
      <c r="B126" s="366" t="s">
        <v>1060</v>
      </c>
      <c r="C126" s="355" t="s">
        <v>1065</v>
      </c>
      <c r="D126" s="355"/>
      <c r="E126" s="355"/>
      <c r="F126" s="272" t="s">
        <v>890</v>
      </c>
      <c r="G126" s="271">
        <f ca="1">Лист2!G122</f>
        <v>29</v>
      </c>
    </row>
    <row r="127" spans="1:7" ht="24.75" customHeight="1">
      <c r="A127" s="416"/>
      <c r="B127" s="366"/>
      <c r="C127" s="355" t="s">
        <v>1066</v>
      </c>
      <c r="D127" s="355"/>
      <c r="E127" s="355"/>
      <c r="F127" s="272" t="s">
        <v>890</v>
      </c>
      <c r="G127" s="271">
        <f ca="1">Лист2!G123</f>
        <v>0</v>
      </c>
    </row>
    <row r="128" spans="1:7" ht="24.75" customHeight="1">
      <c r="A128" s="416"/>
      <c r="B128" s="366"/>
      <c r="C128" s="355" t="s">
        <v>1067</v>
      </c>
      <c r="D128" s="355"/>
      <c r="E128" s="355"/>
      <c r="F128" s="272" t="s">
        <v>890</v>
      </c>
      <c r="G128" s="271">
        <f ca="1">Лист2!G124</f>
        <v>0</v>
      </c>
    </row>
    <row r="129" spans="1:7" ht="24.75" customHeight="1">
      <c r="A129" s="416"/>
      <c r="B129" s="366"/>
      <c r="C129" s="355" t="s">
        <v>1068</v>
      </c>
      <c r="D129" s="355"/>
      <c r="E129" s="355"/>
      <c r="F129" s="272" t="s">
        <v>890</v>
      </c>
      <c r="G129" s="271">
        <f ca="1">Лист2!G125</f>
        <v>9</v>
      </c>
    </row>
    <row r="130" spans="1:7" ht="24.75" customHeight="1">
      <c r="A130" s="416"/>
      <c r="B130" s="366"/>
      <c r="C130" s="369" t="s">
        <v>1069</v>
      </c>
      <c r="D130" s="355" t="s">
        <v>1098</v>
      </c>
      <c r="E130" s="355"/>
      <c r="F130" s="272" t="s">
        <v>890</v>
      </c>
      <c r="G130" s="271">
        <f ca="1">Лист2!G126</f>
        <v>4</v>
      </c>
    </row>
    <row r="131" spans="1:7" ht="24.75" customHeight="1">
      <c r="A131" s="416"/>
      <c r="B131" s="366"/>
      <c r="C131" s="369"/>
      <c r="D131" s="355" t="s">
        <v>1099</v>
      </c>
      <c r="E131" s="355"/>
      <c r="F131" s="272" t="s">
        <v>890</v>
      </c>
      <c r="G131" s="271">
        <f ca="1">Лист2!G127</f>
        <v>13</v>
      </c>
    </row>
    <row r="132" spans="1:7" ht="24.75" customHeight="1">
      <c r="A132" s="416"/>
      <c r="B132" s="366"/>
      <c r="C132" s="369"/>
      <c r="D132" s="356" t="s">
        <v>1100</v>
      </c>
      <c r="E132" s="356"/>
      <c r="F132" s="272" t="s">
        <v>890</v>
      </c>
      <c r="G132" s="271">
        <f ca="1">Лист2!G128</f>
        <v>3</v>
      </c>
    </row>
    <row r="133" spans="1:7" ht="24.75" customHeight="1">
      <c r="A133" s="416"/>
      <c r="B133" s="367" t="s">
        <v>1061</v>
      </c>
      <c r="C133" s="358" t="s">
        <v>1070</v>
      </c>
      <c r="D133" s="358"/>
      <c r="E133" s="358"/>
      <c r="F133" s="273" t="s">
        <v>786</v>
      </c>
      <c r="G133" s="271" t="str">
        <f ca="1">Лист2!G129</f>
        <v>– «Школа России»;</v>
      </c>
    </row>
    <row r="134" spans="1:7" ht="64.5" customHeight="1">
      <c r="A134" s="416"/>
      <c r="B134" s="367"/>
      <c r="C134" s="357" t="s">
        <v>1071</v>
      </c>
      <c r="D134" s="357" t="s">
        <v>1101</v>
      </c>
      <c r="E134" s="81" t="s">
        <v>1114</v>
      </c>
      <c r="F134" s="273" t="s">
        <v>824</v>
      </c>
      <c r="G134" s="271">
        <f ca="1">Лист2!G130</f>
        <v>0</v>
      </c>
    </row>
    <row r="135" spans="1:7" ht="51">
      <c r="A135" s="416"/>
      <c r="B135" s="367"/>
      <c r="C135" s="357"/>
      <c r="D135" s="357"/>
      <c r="E135" s="81" t="s">
        <v>1115</v>
      </c>
      <c r="F135" s="273" t="s">
        <v>824</v>
      </c>
      <c r="G135" s="271">
        <f ca="1">Лист2!G131</f>
        <v>0</v>
      </c>
    </row>
    <row r="136" spans="1:7" ht="63.75">
      <c r="A136" s="416"/>
      <c r="B136" s="367"/>
      <c r="C136" s="357"/>
      <c r="D136" s="357"/>
      <c r="E136" s="81" t="s">
        <v>1116</v>
      </c>
      <c r="F136" s="273" t="s">
        <v>824</v>
      </c>
      <c r="G136" s="271">
        <f ca="1">Лист2!G132</f>
        <v>0</v>
      </c>
    </row>
    <row r="137" spans="1:7" ht="24.75" customHeight="1">
      <c r="A137" s="416"/>
      <c r="B137" s="367"/>
      <c r="C137" s="357"/>
      <c r="D137" s="358" t="s">
        <v>1102</v>
      </c>
      <c r="E137" s="358"/>
      <c r="F137" s="273" t="s">
        <v>824</v>
      </c>
      <c r="G137" s="271">
        <f ca="1">Лист2!G133</f>
        <v>0</v>
      </c>
    </row>
    <row r="138" spans="1:7" ht="24.75" customHeight="1">
      <c r="A138" s="416"/>
      <c r="B138" s="367"/>
      <c r="C138" s="357" t="s">
        <v>1072</v>
      </c>
      <c r="D138" s="358" t="s">
        <v>1103</v>
      </c>
      <c r="E138" s="358"/>
      <c r="F138" s="273" t="s">
        <v>824</v>
      </c>
      <c r="G138" s="271">
        <f ca="1">Лист2!G134</f>
        <v>29</v>
      </c>
    </row>
    <row r="139" spans="1:7" ht="24.75" customHeight="1">
      <c r="A139" s="416"/>
      <c r="B139" s="367"/>
      <c r="C139" s="357"/>
      <c r="D139" s="358" t="s">
        <v>1104</v>
      </c>
      <c r="E139" s="358"/>
      <c r="F139" s="273" t="s">
        <v>824</v>
      </c>
      <c r="G139" s="271" t="str">
        <f ca="1">Лист2!G135</f>
        <v/>
      </c>
    </row>
    <row r="140" spans="1:7" ht="24.75" customHeight="1">
      <c r="A140" s="416"/>
      <c r="B140" s="367"/>
      <c r="C140" s="358" t="s">
        <v>1073</v>
      </c>
      <c r="D140" s="358"/>
      <c r="E140" s="358"/>
      <c r="F140" s="273" t="s">
        <v>786</v>
      </c>
      <c r="G140" s="271" t="str">
        <f ca="1">Лист2!G136</f>
        <v>в первую смену</v>
      </c>
    </row>
    <row r="141" spans="1:7">
      <c r="A141" s="416"/>
      <c r="B141" s="367"/>
      <c r="C141" s="83"/>
      <c r="D141" s="87"/>
      <c r="E141" s="83" t="s">
        <v>1117</v>
      </c>
      <c r="F141" s="273" t="s">
        <v>786</v>
      </c>
      <c r="G141" s="271">
        <f ca="1">Лист2!G137</f>
        <v>0</v>
      </c>
    </row>
    <row r="142" spans="1:7" ht="15.75" customHeight="1">
      <c r="A142" s="416"/>
      <c r="B142" s="367"/>
      <c r="C142" s="357" t="s">
        <v>1074</v>
      </c>
      <c r="D142" s="357"/>
      <c r="E142" s="357" t="s">
        <v>1118</v>
      </c>
      <c r="F142" s="274" t="s">
        <v>786</v>
      </c>
      <c r="G142" s="271">
        <f ca="1">Лист2!G138</f>
        <v>0</v>
      </c>
    </row>
    <row r="143" spans="1:7">
      <c r="A143" s="416"/>
      <c r="B143" s="367"/>
      <c r="C143" s="357"/>
      <c r="D143" s="357"/>
      <c r="E143" s="357"/>
      <c r="F143" s="274" t="s">
        <v>824</v>
      </c>
      <c r="G143" s="271">
        <f ca="1">Лист2!G139</f>
        <v>0</v>
      </c>
    </row>
    <row r="144" spans="1:7" ht="15.75" customHeight="1">
      <c r="A144" s="416"/>
      <c r="B144" s="367"/>
      <c r="C144" s="357"/>
      <c r="D144" s="357"/>
      <c r="E144" s="357" t="s">
        <v>1118</v>
      </c>
      <c r="F144" s="274" t="s">
        <v>786</v>
      </c>
      <c r="G144" s="271">
        <f ca="1">Лист2!G140</f>
        <v>0</v>
      </c>
    </row>
    <row r="145" spans="1:7">
      <c r="A145" s="416"/>
      <c r="B145" s="367"/>
      <c r="C145" s="357"/>
      <c r="D145" s="357"/>
      <c r="E145" s="357"/>
      <c r="F145" s="274" t="s">
        <v>824</v>
      </c>
      <c r="G145" s="271">
        <f ca="1">Лист2!G141</f>
        <v>0</v>
      </c>
    </row>
    <row r="146" spans="1:7" ht="26.25" customHeight="1">
      <c r="A146" s="416"/>
      <c r="B146" s="367"/>
      <c r="C146" s="357" t="s">
        <v>1075</v>
      </c>
      <c r="D146" s="357"/>
      <c r="E146" s="82" t="s">
        <v>1119</v>
      </c>
      <c r="F146" s="274" t="s">
        <v>1125</v>
      </c>
      <c r="G146" s="271">
        <f ca="1">Лист2!G142</f>
        <v>0</v>
      </c>
    </row>
    <row r="147" spans="1:7" ht="25.5">
      <c r="A147" s="416"/>
      <c r="B147" s="367"/>
      <c r="C147" s="357"/>
      <c r="D147" s="357"/>
      <c r="E147" s="82" t="s">
        <v>1120</v>
      </c>
      <c r="F147" s="274" t="s">
        <v>824</v>
      </c>
      <c r="G147" s="271">
        <f ca="1">Лист2!G143</f>
        <v>0</v>
      </c>
    </row>
    <row r="148" spans="1:7" ht="18" customHeight="1">
      <c r="A148" s="416"/>
      <c r="B148" s="365" t="s">
        <v>1062</v>
      </c>
      <c r="C148" s="359" t="s">
        <v>1076</v>
      </c>
      <c r="D148" s="359" t="s">
        <v>1105</v>
      </c>
      <c r="E148" s="88" t="s">
        <v>1121</v>
      </c>
      <c r="F148" s="273" t="s">
        <v>824</v>
      </c>
      <c r="G148" s="271">
        <f ca="1">Лист2!G144</f>
        <v>0</v>
      </c>
    </row>
    <row r="149" spans="1:7" ht="18" customHeight="1">
      <c r="A149" s="416"/>
      <c r="B149" s="365"/>
      <c r="C149" s="359"/>
      <c r="D149" s="359"/>
      <c r="E149" s="77" t="s">
        <v>1122</v>
      </c>
      <c r="F149" s="273" t="s">
        <v>824</v>
      </c>
      <c r="G149" s="271">
        <f ca="1">Лист2!G145</f>
        <v>0</v>
      </c>
    </row>
    <row r="150" spans="1:7" ht="18" customHeight="1">
      <c r="A150" s="416"/>
      <c r="B150" s="365"/>
      <c r="C150" s="359"/>
      <c r="D150" s="360" t="s">
        <v>1106</v>
      </c>
      <c r="E150" s="77" t="s">
        <v>1121</v>
      </c>
      <c r="F150" s="273" t="s">
        <v>824</v>
      </c>
      <c r="G150" s="271">
        <f ca="1">Лист2!G146</f>
        <v>0</v>
      </c>
    </row>
    <row r="151" spans="1:7" ht="18" customHeight="1">
      <c r="A151" s="416"/>
      <c r="B151" s="365"/>
      <c r="C151" s="359"/>
      <c r="D151" s="360"/>
      <c r="E151" s="77" t="s">
        <v>1122</v>
      </c>
      <c r="F151" s="273" t="s">
        <v>824</v>
      </c>
      <c r="G151" s="271">
        <f ca="1">Лист2!G147</f>
        <v>0</v>
      </c>
    </row>
    <row r="152" spans="1:7" ht="18" customHeight="1">
      <c r="A152" s="416"/>
      <c r="B152" s="365"/>
      <c r="C152" s="359"/>
      <c r="D152" s="360" t="s">
        <v>1107</v>
      </c>
      <c r="E152" s="77" t="s">
        <v>1121</v>
      </c>
      <c r="F152" s="273" t="s">
        <v>824</v>
      </c>
      <c r="G152" s="271">
        <f ca="1">Лист2!G148</f>
        <v>0</v>
      </c>
    </row>
    <row r="153" spans="1:7" ht="18" customHeight="1">
      <c r="A153" s="416"/>
      <c r="B153" s="365"/>
      <c r="C153" s="359"/>
      <c r="D153" s="360"/>
      <c r="E153" s="77" t="s">
        <v>1122</v>
      </c>
      <c r="F153" s="273" t="s">
        <v>824</v>
      </c>
      <c r="G153" s="271">
        <f ca="1">Лист2!G149</f>
        <v>0</v>
      </c>
    </row>
    <row r="154" spans="1:7" ht="18" customHeight="1">
      <c r="A154" s="416"/>
      <c r="B154" s="365"/>
      <c r="C154" s="359"/>
      <c r="D154" s="360" t="s">
        <v>1108</v>
      </c>
      <c r="E154" s="77" t="s">
        <v>1121</v>
      </c>
      <c r="F154" s="273" t="s">
        <v>824</v>
      </c>
      <c r="G154" s="271">
        <f ca="1">Лист2!G150</f>
        <v>0</v>
      </c>
    </row>
    <row r="155" spans="1:7" ht="18" customHeight="1">
      <c r="A155" s="416"/>
      <c r="B155" s="365"/>
      <c r="C155" s="359"/>
      <c r="D155" s="360"/>
      <c r="E155" s="77" t="s">
        <v>1122</v>
      </c>
      <c r="F155" s="273" t="s">
        <v>824</v>
      </c>
      <c r="G155" s="271">
        <f ca="1">Лист2!G151</f>
        <v>0</v>
      </c>
    </row>
    <row r="156" spans="1:7" ht="18" customHeight="1">
      <c r="A156" s="416"/>
      <c r="B156" s="365"/>
      <c r="C156" s="359"/>
      <c r="D156" s="360" t="s">
        <v>1109</v>
      </c>
      <c r="E156" s="77" t="s">
        <v>1121</v>
      </c>
      <c r="F156" s="273" t="s">
        <v>824</v>
      </c>
      <c r="G156" s="271">
        <f ca="1">Лист2!G152</f>
        <v>0</v>
      </c>
    </row>
    <row r="157" spans="1:7" ht="18" customHeight="1">
      <c r="A157" s="416"/>
      <c r="B157" s="365"/>
      <c r="C157" s="359"/>
      <c r="D157" s="360"/>
      <c r="E157" s="77" t="s">
        <v>1122</v>
      </c>
      <c r="F157" s="273" t="s">
        <v>824</v>
      </c>
      <c r="G157" s="271">
        <f ca="1">Лист2!G153</f>
        <v>0</v>
      </c>
    </row>
    <row r="158" spans="1:7" ht="18" customHeight="1">
      <c r="A158" s="416"/>
      <c r="B158" s="365"/>
      <c r="C158" s="359"/>
      <c r="D158" s="360" t="s">
        <v>1110</v>
      </c>
      <c r="E158" s="77" t="s">
        <v>1121</v>
      </c>
      <c r="F158" s="273" t="s">
        <v>824</v>
      </c>
      <c r="G158" s="271">
        <f ca="1">Лист2!G154</f>
        <v>29</v>
      </c>
    </row>
    <row r="159" spans="1:7" ht="18" customHeight="1">
      <c r="A159" s="416"/>
      <c r="B159" s="365"/>
      <c r="C159" s="359"/>
      <c r="D159" s="360"/>
      <c r="E159" s="77" t="s">
        <v>1122</v>
      </c>
      <c r="F159" s="273" t="s">
        <v>824</v>
      </c>
      <c r="G159" s="271">
        <f ca="1">Лист2!G155</f>
        <v>0</v>
      </c>
    </row>
    <row r="160" spans="1:7" ht="24" customHeight="1">
      <c r="A160" s="416"/>
      <c r="B160" s="368" t="s">
        <v>1063</v>
      </c>
      <c r="C160" s="355" t="s">
        <v>1077</v>
      </c>
      <c r="D160" s="355"/>
      <c r="E160" s="355"/>
      <c r="F160" s="273" t="s">
        <v>786</v>
      </c>
      <c r="G160" s="271" t="str">
        <f ca="1">Лист2!G156</f>
        <v xml:space="preserve">от 1 до 1,25 ставки </v>
      </c>
    </row>
    <row r="161" spans="1:7" ht="24" customHeight="1">
      <c r="A161" s="416"/>
      <c r="B161" s="368"/>
      <c r="C161" s="355" t="s">
        <v>1078</v>
      </c>
      <c r="D161" s="355"/>
      <c r="E161" s="355"/>
      <c r="F161" s="273" t="s">
        <v>786</v>
      </c>
      <c r="G161" s="271" t="str">
        <f ca="1">Лист2!G157</f>
        <v>высшее педагогическое образование по направлению подготовки, соответствующему преподаваемому предмету</v>
      </c>
    </row>
    <row r="162" spans="1:7" ht="24" customHeight="1">
      <c r="A162" s="416"/>
      <c r="B162" s="368"/>
      <c r="C162" s="355" t="s">
        <v>1079</v>
      </c>
      <c r="D162" s="355"/>
      <c r="E162" s="355"/>
      <c r="F162" s="275" t="s">
        <v>1126</v>
      </c>
      <c r="G162" s="271">
        <f ca="1">Лист2!G158</f>
        <v>0</v>
      </c>
    </row>
    <row r="163" spans="1:7" ht="24" customHeight="1">
      <c r="A163" s="416"/>
      <c r="B163" s="368"/>
      <c r="C163" s="360" t="s">
        <v>1080</v>
      </c>
      <c r="D163" s="355" t="s">
        <v>1111</v>
      </c>
      <c r="E163" s="355"/>
      <c r="F163" s="273" t="s">
        <v>786</v>
      </c>
      <c r="G163" s="271">
        <f ca="1">Лист2!G159</f>
        <v>0</v>
      </c>
    </row>
    <row r="164" spans="1:7" ht="24" customHeight="1">
      <c r="A164" s="416"/>
      <c r="B164" s="368"/>
      <c r="C164" s="360"/>
      <c r="D164" s="355" t="s">
        <v>1112</v>
      </c>
      <c r="E164" s="355"/>
      <c r="F164" s="273" t="s">
        <v>786</v>
      </c>
      <c r="G164" s="271">
        <f ca="1">Лист2!G160</f>
        <v>0</v>
      </c>
    </row>
    <row r="165" spans="1:7" ht="24" customHeight="1">
      <c r="A165" s="416"/>
      <c r="B165" s="368"/>
      <c r="C165" s="360"/>
      <c r="D165" s="355" t="s">
        <v>1113</v>
      </c>
      <c r="E165" s="355"/>
      <c r="F165" s="273" t="s">
        <v>786</v>
      </c>
      <c r="G165" s="271">
        <f ca="1">Лист2!G161</f>
        <v>0</v>
      </c>
    </row>
    <row r="166" spans="1:7" ht="24" customHeight="1">
      <c r="A166" s="416"/>
      <c r="B166" s="368"/>
      <c r="C166" s="355" t="s">
        <v>1081</v>
      </c>
      <c r="D166" s="355"/>
      <c r="E166" s="355"/>
      <c r="F166" s="273" t="s">
        <v>786</v>
      </c>
      <c r="G166" s="271" t="str">
        <f ca="1">Лист2!G162</f>
        <v>35 и более</v>
      </c>
    </row>
    <row r="167" spans="1:7" ht="24" customHeight="1">
      <c r="A167" s="416"/>
      <c r="B167" s="368"/>
      <c r="C167" s="355" t="s">
        <v>1082</v>
      </c>
      <c r="D167" s="355"/>
      <c r="E167" s="355"/>
      <c r="F167" s="273" t="s">
        <v>786</v>
      </c>
      <c r="G167" s="271" t="str">
        <f ca="1">Лист2!G163</f>
        <v xml:space="preserve">первая квалификационная категория </v>
      </c>
    </row>
    <row r="168" spans="1:7" ht="26.25" customHeight="1">
      <c r="A168" s="416"/>
      <c r="B168" s="368"/>
      <c r="C168" s="355" t="s">
        <v>1083</v>
      </c>
      <c r="D168" s="355"/>
      <c r="E168" s="77" t="s">
        <v>1123</v>
      </c>
      <c r="F168" s="275" t="s">
        <v>1126</v>
      </c>
      <c r="G168" s="271">
        <f ca="1">Лист2!G164</f>
        <v>0</v>
      </c>
    </row>
    <row r="169" spans="1:7" ht="51">
      <c r="A169" s="416"/>
      <c r="B169" s="368"/>
      <c r="C169" s="355"/>
      <c r="D169" s="355"/>
      <c r="E169" s="77" t="s">
        <v>1124</v>
      </c>
      <c r="F169" s="273" t="s">
        <v>786</v>
      </c>
      <c r="G169" s="271">
        <f ca="1">Лист2!G165</f>
        <v>2020</v>
      </c>
    </row>
    <row r="170" spans="1:7" ht="51">
      <c r="A170" s="416"/>
      <c r="B170" s="368"/>
      <c r="C170" s="355"/>
      <c r="D170" s="355"/>
      <c r="E170" s="77" t="s">
        <v>1113</v>
      </c>
      <c r="F170" s="273" t="s">
        <v>1127</v>
      </c>
      <c r="G170" s="271" t="str">
        <f ca="1">Лист2!G166</f>
        <v xml:space="preserve">СКИРО ПК и ПРО </v>
      </c>
    </row>
    <row r="171" spans="1:7" ht="48" customHeight="1">
      <c r="A171" s="416"/>
      <c r="B171" s="366" t="s">
        <v>1064</v>
      </c>
      <c r="C171" s="361" t="s">
        <v>1084</v>
      </c>
      <c r="D171" s="361"/>
      <c r="E171" s="361"/>
      <c r="F171" s="273" t="s">
        <v>786</v>
      </c>
      <c r="G171" s="271" t="str">
        <f ca="1">Лист2!G167</f>
        <v>да</v>
      </c>
    </row>
    <row r="172" spans="1:7" ht="48" customHeight="1">
      <c r="A172" s="416"/>
      <c r="B172" s="366"/>
      <c r="C172" s="361" t="s">
        <v>1085</v>
      </c>
      <c r="D172" s="361"/>
      <c r="E172" s="361"/>
      <c r="F172" s="273" t="s">
        <v>786</v>
      </c>
      <c r="G172" s="271" t="str">
        <f ca="1">Лист2!G168</f>
        <v>да</v>
      </c>
    </row>
    <row r="173" spans="1:7" ht="48" customHeight="1">
      <c r="A173" s="416"/>
      <c r="B173" s="366"/>
      <c r="C173" s="361" t="s">
        <v>1086</v>
      </c>
      <c r="D173" s="361"/>
      <c r="E173" s="361"/>
      <c r="F173" s="273" t="s">
        <v>786</v>
      </c>
      <c r="G173" s="271" t="str">
        <f ca="1">Лист2!G169</f>
        <v>да</v>
      </c>
    </row>
    <row r="174" spans="1:7" ht="48" customHeight="1">
      <c r="A174" s="416"/>
      <c r="B174" s="366"/>
      <c r="C174" s="361" t="s">
        <v>1087</v>
      </c>
      <c r="D174" s="361"/>
      <c r="E174" s="361"/>
      <c r="F174" s="273" t="s">
        <v>786</v>
      </c>
      <c r="G174" s="271" t="str">
        <f ca="1">Лист2!G170</f>
        <v>да</v>
      </c>
    </row>
    <row r="175" spans="1:7" ht="48" customHeight="1">
      <c r="A175" s="416"/>
      <c r="B175" s="366"/>
      <c r="C175" s="361" t="s">
        <v>1088</v>
      </c>
      <c r="D175" s="361"/>
      <c r="E175" s="361"/>
      <c r="F175" s="273" t="s">
        <v>786</v>
      </c>
      <c r="G175" s="271" t="str">
        <f ca="1">Лист2!G171</f>
        <v>да</v>
      </c>
    </row>
    <row r="176" spans="1:7" ht="48" customHeight="1">
      <c r="A176" s="416"/>
      <c r="B176" s="366"/>
      <c r="C176" s="363" t="s">
        <v>1089</v>
      </c>
      <c r="D176" s="363"/>
      <c r="E176" s="363"/>
      <c r="F176" s="273" t="s">
        <v>786</v>
      </c>
      <c r="G176" s="271" t="str">
        <f ca="1">Лист2!G172</f>
        <v>да</v>
      </c>
    </row>
    <row r="177" spans="1:7" ht="48" customHeight="1">
      <c r="A177" s="416"/>
      <c r="B177" s="366"/>
      <c r="C177" s="361" t="s">
        <v>1090</v>
      </c>
      <c r="D177" s="361"/>
      <c r="E177" s="361"/>
      <c r="F177" s="273" t="s">
        <v>786</v>
      </c>
      <c r="G177" s="271" t="str">
        <f ca="1">Лист2!G173</f>
        <v>да</v>
      </c>
    </row>
    <row r="178" spans="1:7" ht="48" customHeight="1">
      <c r="A178" s="416"/>
      <c r="B178" s="366"/>
      <c r="C178" s="361" t="s">
        <v>1091</v>
      </c>
      <c r="D178" s="361"/>
      <c r="E178" s="361"/>
      <c r="F178" s="273" t="s">
        <v>786</v>
      </c>
      <c r="G178" s="271" t="str">
        <f ca="1">Лист2!G174</f>
        <v>да</v>
      </c>
    </row>
    <row r="179" spans="1:7" ht="48" customHeight="1">
      <c r="A179" s="416"/>
      <c r="B179" s="366"/>
      <c r="C179" s="363" t="s">
        <v>1092</v>
      </c>
      <c r="D179" s="363"/>
      <c r="E179" s="363"/>
      <c r="F179" s="273" t="s">
        <v>786</v>
      </c>
      <c r="G179" s="271" t="str">
        <f ca="1">Лист2!G175</f>
        <v>да</v>
      </c>
    </row>
    <row r="180" spans="1:7" ht="48" customHeight="1">
      <c r="A180" s="416"/>
      <c r="B180" s="366"/>
      <c r="C180" s="415" t="s">
        <v>1093</v>
      </c>
      <c r="D180" s="415"/>
      <c r="E180" s="415"/>
      <c r="F180" s="273" t="s">
        <v>786</v>
      </c>
      <c r="G180" s="271" t="str">
        <f ca="1">Лист2!G176</f>
        <v>да</v>
      </c>
    </row>
    <row r="181" spans="1:7" ht="54.75" customHeight="1">
      <c r="A181" s="368" t="s">
        <v>1489</v>
      </c>
      <c r="B181" s="368"/>
      <c r="C181" s="354" t="s">
        <v>1094</v>
      </c>
      <c r="D181" s="354"/>
      <c r="E181" s="354"/>
      <c r="F181" s="276" t="s">
        <v>824</v>
      </c>
      <c r="G181" s="271">
        <f ca="1">Лист2!G177</f>
        <v>0</v>
      </c>
    </row>
    <row r="182" spans="1:7" ht="54.75" customHeight="1">
      <c r="A182" s="368"/>
      <c r="B182" s="368"/>
      <c r="C182" s="354" t="s">
        <v>1095</v>
      </c>
      <c r="D182" s="354"/>
      <c r="E182" s="354"/>
      <c r="F182" s="276" t="s">
        <v>824</v>
      </c>
      <c r="G182" s="271">
        <f ca="1">Лист2!G178</f>
        <v>0</v>
      </c>
    </row>
    <row r="183" spans="1:7" ht="54.75" customHeight="1">
      <c r="A183" s="368"/>
      <c r="B183" s="368"/>
      <c r="C183" s="354" t="s">
        <v>1096</v>
      </c>
      <c r="D183" s="354"/>
      <c r="E183" s="354"/>
      <c r="F183" s="276" t="s">
        <v>824</v>
      </c>
      <c r="G183" s="271">
        <f ca="1">Лист2!G179</f>
        <v>0</v>
      </c>
    </row>
    <row r="184" spans="1:7" ht="54.75" customHeight="1">
      <c r="A184" s="368"/>
      <c r="B184" s="368"/>
      <c r="C184" s="354" t="s">
        <v>1097</v>
      </c>
      <c r="D184" s="354"/>
      <c r="E184" s="354"/>
      <c r="F184" s="276" t="s">
        <v>824</v>
      </c>
      <c r="G184" s="271">
        <f ca="1">Лист2!G180</f>
        <v>0</v>
      </c>
    </row>
    <row r="185" spans="1:7" ht="32.25" customHeight="1">
      <c r="A185" s="416" t="s">
        <v>1057</v>
      </c>
      <c r="B185" s="417" t="s">
        <v>1488</v>
      </c>
      <c r="C185" s="417"/>
      <c r="D185" s="417"/>
      <c r="E185" s="417"/>
      <c r="F185" s="270" t="s">
        <v>786</v>
      </c>
      <c r="G185" s="271" t="str">
        <f ca="1">Лист2!G181</f>
        <v>1 класс</v>
      </c>
    </row>
    <row r="186" spans="1:7" ht="32.25" customHeight="1">
      <c r="A186" s="416"/>
      <c r="B186" s="366" t="s">
        <v>1060</v>
      </c>
      <c r="C186" s="355" t="s">
        <v>1065</v>
      </c>
      <c r="D186" s="355"/>
      <c r="E186" s="355"/>
      <c r="F186" s="272" t="s">
        <v>890</v>
      </c>
      <c r="G186" s="271">
        <f ca="1">Лист2!G182</f>
        <v>29</v>
      </c>
    </row>
    <row r="187" spans="1:7" ht="32.25" customHeight="1">
      <c r="A187" s="416"/>
      <c r="B187" s="366"/>
      <c r="C187" s="355" t="s">
        <v>1066</v>
      </c>
      <c r="D187" s="355"/>
      <c r="E187" s="355"/>
      <c r="F187" s="272" t="s">
        <v>890</v>
      </c>
      <c r="G187" s="271">
        <f ca="1">Лист2!G183</f>
        <v>0</v>
      </c>
    </row>
    <row r="188" spans="1:7" ht="32.25" customHeight="1">
      <c r="A188" s="416"/>
      <c r="B188" s="366"/>
      <c r="C188" s="355" t="s">
        <v>1067</v>
      </c>
      <c r="D188" s="355"/>
      <c r="E188" s="355"/>
      <c r="F188" s="272" t="s">
        <v>890</v>
      </c>
      <c r="G188" s="271">
        <f ca="1">Лист2!G184</f>
        <v>0</v>
      </c>
    </row>
    <row r="189" spans="1:7" ht="32.25" customHeight="1">
      <c r="A189" s="416"/>
      <c r="B189" s="366"/>
      <c r="C189" s="355" t="s">
        <v>1068</v>
      </c>
      <c r="D189" s="355"/>
      <c r="E189" s="355"/>
      <c r="F189" s="272" t="s">
        <v>890</v>
      </c>
      <c r="G189" s="271">
        <f ca="1">Лист2!G185</f>
        <v>7</v>
      </c>
    </row>
    <row r="190" spans="1:7" ht="32.25" customHeight="1">
      <c r="A190" s="416"/>
      <c r="B190" s="366"/>
      <c r="C190" s="369" t="s">
        <v>1069</v>
      </c>
      <c r="D190" s="355" t="s">
        <v>1098</v>
      </c>
      <c r="E190" s="355"/>
      <c r="F190" s="272" t="s">
        <v>890</v>
      </c>
      <c r="G190" s="271">
        <f ca="1">Лист2!G186</f>
        <v>4</v>
      </c>
    </row>
    <row r="191" spans="1:7" ht="32.25" customHeight="1">
      <c r="A191" s="416"/>
      <c r="B191" s="366"/>
      <c r="C191" s="369"/>
      <c r="D191" s="355" t="s">
        <v>1099</v>
      </c>
      <c r="E191" s="355"/>
      <c r="F191" s="272" t="s">
        <v>890</v>
      </c>
      <c r="G191" s="271">
        <f ca="1">Лист2!G187</f>
        <v>4</v>
      </c>
    </row>
    <row r="192" spans="1:7" ht="32.25" customHeight="1">
      <c r="A192" s="416"/>
      <c r="B192" s="366"/>
      <c r="C192" s="369"/>
      <c r="D192" s="356" t="s">
        <v>1100</v>
      </c>
      <c r="E192" s="356"/>
      <c r="F192" s="272" t="s">
        <v>890</v>
      </c>
      <c r="G192" s="271">
        <f ca="1">Лист2!G188</f>
        <v>0</v>
      </c>
    </row>
    <row r="193" spans="1:7" ht="30" customHeight="1">
      <c r="A193" s="416"/>
      <c r="B193" s="367" t="s">
        <v>1061</v>
      </c>
      <c r="C193" s="358" t="s">
        <v>1070</v>
      </c>
      <c r="D193" s="358"/>
      <c r="E193" s="358"/>
      <c r="F193" s="273" t="s">
        <v>786</v>
      </c>
      <c r="G193" s="271" t="str">
        <f ca="1">Лист2!G189</f>
        <v>– «Школа России»;</v>
      </c>
    </row>
    <row r="194" spans="1:7" ht="64.5" customHeight="1">
      <c r="A194" s="416"/>
      <c r="B194" s="367"/>
      <c r="C194" s="357" t="s">
        <v>1071</v>
      </c>
      <c r="D194" s="357" t="s">
        <v>1101</v>
      </c>
      <c r="E194" s="81" t="s">
        <v>1114</v>
      </c>
      <c r="F194" s="273" t="s">
        <v>824</v>
      </c>
      <c r="G194" s="271">
        <f ca="1">Лист2!G190</f>
        <v>0</v>
      </c>
    </row>
    <row r="195" spans="1:7" ht="51">
      <c r="A195" s="416"/>
      <c r="B195" s="367"/>
      <c r="C195" s="357"/>
      <c r="D195" s="357"/>
      <c r="E195" s="81" t="s">
        <v>1115</v>
      </c>
      <c r="F195" s="273" t="s">
        <v>824</v>
      </c>
      <c r="G195" s="271">
        <f ca="1">Лист2!G191</f>
        <v>0</v>
      </c>
    </row>
    <row r="196" spans="1:7" ht="63.75">
      <c r="A196" s="416"/>
      <c r="B196" s="367"/>
      <c r="C196" s="357"/>
      <c r="D196" s="357"/>
      <c r="E196" s="81" t="s">
        <v>1116</v>
      </c>
      <c r="F196" s="273" t="s">
        <v>824</v>
      </c>
      <c r="G196" s="271">
        <f ca="1">Лист2!G192</f>
        <v>0</v>
      </c>
    </row>
    <row r="197" spans="1:7" ht="42" customHeight="1">
      <c r="A197" s="416"/>
      <c r="B197" s="367"/>
      <c r="C197" s="357"/>
      <c r="D197" s="358" t="s">
        <v>1102</v>
      </c>
      <c r="E197" s="358"/>
      <c r="F197" s="273" t="s">
        <v>824</v>
      </c>
      <c r="G197" s="271">
        <f ca="1">Лист2!G193</f>
        <v>0</v>
      </c>
    </row>
    <row r="198" spans="1:7" ht="30" customHeight="1">
      <c r="A198" s="416"/>
      <c r="B198" s="367"/>
      <c r="C198" s="357" t="s">
        <v>1072</v>
      </c>
      <c r="D198" s="358" t="s">
        <v>1103</v>
      </c>
      <c r="E198" s="358"/>
      <c r="F198" s="273" t="s">
        <v>824</v>
      </c>
      <c r="G198" s="271">
        <f ca="1">Лист2!G194</f>
        <v>29</v>
      </c>
    </row>
    <row r="199" spans="1:7" ht="30" customHeight="1">
      <c r="A199" s="416"/>
      <c r="B199" s="367"/>
      <c r="C199" s="357"/>
      <c r="D199" s="358" t="s">
        <v>1104</v>
      </c>
      <c r="E199" s="358"/>
      <c r="F199" s="273" t="s">
        <v>824</v>
      </c>
      <c r="G199" s="271" t="str">
        <f ca="1">Лист2!G195</f>
        <v/>
      </c>
    </row>
    <row r="200" spans="1:7" ht="30" customHeight="1">
      <c r="A200" s="416"/>
      <c r="B200" s="367"/>
      <c r="C200" s="358" t="s">
        <v>1073</v>
      </c>
      <c r="D200" s="358"/>
      <c r="E200" s="358"/>
      <c r="F200" s="273" t="s">
        <v>786</v>
      </c>
      <c r="G200" s="271" t="str">
        <f ca="1">Лист2!G196</f>
        <v>в первую смену</v>
      </c>
    </row>
    <row r="201" spans="1:7" ht="30" customHeight="1">
      <c r="A201" s="416"/>
      <c r="B201" s="367"/>
      <c r="C201" s="83"/>
      <c r="D201" s="87"/>
      <c r="E201" s="83" t="s">
        <v>1117</v>
      </c>
      <c r="F201" s="273" t="s">
        <v>786</v>
      </c>
      <c r="G201" s="271">
        <f ca="1">Лист2!G197</f>
        <v>0</v>
      </c>
    </row>
    <row r="202" spans="1:7" ht="15.75" customHeight="1">
      <c r="A202" s="416"/>
      <c r="B202" s="367"/>
      <c r="C202" s="357" t="s">
        <v>1074</v>
      </c>
      <c r="D202" s="357"/>
      <c r="E202" s="357" t="s">
        <v>1118</v>
      </c>
      <c r="F202" s="274" t="s">
        <v>786</v>
      </c>
      <c r="G202" s="271">
        <f ca="1">Лист2!G198</f>
        <v>0</v>
      </c>
    </row>
    <row r="203" spans="1:7">
      <c r="A203" s="416"/>
      <c r="B203" s="367"/>
      <c r="C203" s="357"/>
      <c r="D203" s="357"/>
      <c r="E203" s="357"/>
      <c r="F203" s="274" t="s">
        <v>824</v>
      </c>
      <c r="G203" s="271">
        <f ca="1">Лист2!G199</f>
        <v>0</v>
      </c>
    </row>
    <row r="204" spans="1:7" ht="15.75" customHeight="1">
      <c r="A204" s="416"/>
      <c r="B204" s="367"/>
      <c r="C204" s="357"/>
      <c r="D204" s="357"/>
      <c r="E204" s="357" t="s">
        <v>1118</v>
      </c>
      <c r="F204" s="274" t="s">
        <v>786</v>
      </c>
      <c r="G204" s="271">
        <f ca="1">Лист2!G200</f>
        <v>0</v>
      </c>
    </row>
    <row r="205" spans="1:7">
      <c r="A205" s="416"/>
      <c r="B205" s="367"/>
      <c r="C205" s="357"/>
      <c r="D205" s="357"/>
      <c r="E205" s="357"/>
      <c r="F205" s="274" t="s">
        <v>824</v>
      </c>
      <c r="G205" s="271">
        <f ca="1">Лист2!G201</f>
        <v>0</v>
      </c>
    </row>
    <row r="206" spans="1:7" ht="26.25" customHeight="1">
      <c r="A206" s="416"/>
      <c r="B206" s="367"/>
      <c r="C206" s="357" t="s">
        <v>1075</v>
      </c>
      <c r="D206" s="357"/>
      <c r="E206" s="82" t="s">
        <v>1119</v>
      </c>
      <c r="F206" s="274" t="s">
        <v>1125</v>
      </c>
      <c r="G206" s="271">
        <f ca="1">Лист2!G202</f>
        <v>0</v>
      </c>
    </row>
    <row r="207" spans="1:7" ht="25.5">
      <c r="A207" s="416"/>
      <c r="B207" s="367"/>
      <c r="C207" s="357"/>
      <c r="D207" s="357"/>
      <c r="E207" s="82" t="s">
        <v>1120</v>
      </c>
      <c r="F207" s="274" t="s">
        <v>824</v>
      </c>
      <c r="G207" s="271">
        <f ca="1">Лист2!G203</f>
        <v>0</v>
      </c>
    </row>
    <row r="208" spans="1:7" ht="26.25" customHeight="1">
      <c r="A208" s="416"/>
      <c r="B208" s="365" t="s">
        <v>1062</v>
      </c>
      <c r="C208" s="359" t="s">
        <v>1076</v>
      </c>
      <c r="D208" s="359" t="s">
        <v>1105</v>
      </c>
      <c r="E208" s="88" t="s">
        <v>1121</v>
      </c>
      <c r="F208" s="273" t="s">
        <v>824</v>
      </c>
      <c r="G208" s="271">
        <f ca="1">Лист2!G204</f>
        <v>0</v>
      </c>
    </row>
    <row r="209" spans="1:7" ht="26.25" customHeight="1">
      <c r="A209" s="416"/>
      <c r="B209" s="365"/>
      <c r="C209" s="359"/>
      <c r="D209" s="359"/>
      <c r="E209" s="77" t="s">
        <v>1122</v>
      </c>
      <c r="F209" s="273" t="s">
        <v>824</v>
      </c>
      <c r="G209" s="271">
        <f ca="1">Лист2!G205</f>
        <v>0</v>
      </c>
    </row>
    <row r="210" spans="1:7" ht="26.25" customHeight="1">
      <c r="A210" s="416"/>
      <c r="B210" s="365"/>
      <c r="C210" s="359"/>
      <c r="D210" s="360" t="s">
        <v>1106</v>
      </c>
      <c r="E210" s="77" t="s">
        <v>1121</v>
      </c>
      <c r="F210" s="273" t="s">
        <v>824</v>
      </c>
      <c r="G210" s="271">
        <f ca="1">Лист2!G206</f>
        <v>0</v>
      </c>
    </row>
    <row r="211" spans="1:7" ht="26.25" customHeight="1">
      <c r="A211" s="416"/>
      <c r="B211" s="365"/>
      <c r="C211" s="359"/>
      <c r="D211" s="360"/>
      <c r="E211" s="77" t="s">
        <v>1122</v>
      </c>
      <c r="F211" s="273" t="s">
        <v>824</v>
      </c>
      <c r="G211" s="271">
        <f ca="1">Лист2!G207</f>
        <v>0</v>
      </c>
    </row>
    <row r="212" spans="1:7" ht="26.25" customHeight="1">
      <c r="A212" s="416"/>
      <c r="B212" s="365"/>
      <c r="C212" s="359"/>
      <c r="D212" s="360" t="s">
        <v>1107</v>
      </c>
      <c r="E212" s="77" t="s">
        <v>1121</v>
      </c>
      <c r="F212" s="273" t="s">
        <v>824</v>
      </c>
      <c r="G212" s="271">
        <f ca="1">Лист2!G208</f>
        <v>0</v>
      </c>
    </row>
    <row r="213" spans="1:7" ht="26.25" customHeight="1">
      <c r="A213" s="416"/>
      <c r="B213" s="365"/>
      <c r="C213" s="359"/>
      <c r="D213" s="360"/>
      <c r="E213" s="77" t="s">
        <v>1122</v>
      </c>
      <c r="F213" s="273" t="s">
        <v>824</v>
      </c>
      <c r="G213" s="271">
        <f ca="1">Лист2!G209</f>
        <v>0</v>
      </c>
    </row>
    <row r="214" spans="1:7" ht="26.25" customHeight="1">
      <c r="A214" s="416"/>
      <c r="B214" s="365"/>
      <c r="C214" s="359"/>
      <c r="D214" s="360" t="s">
        <v>1108</v>
      </c>
      <c r="E214" s="77" t="s">
        <v>1121</v>
      </c>
      <c r="F214" s="273" t="s">
        <v>824</v>
      </c>
      <c r="G214" s="271">
        <f ca="1">Лист2!G210</f>
        <v>0</v>
      </c>
    </row>
    <row r="215" spans="1:7" ht="26.25" customHeight="1">
      <c r="A215" s="416"/>
      <c r="B215" s="365"/>
      <c r="C215" s="359"/>
      <c r="D215" s="360"/>
      <c r="E215" s="77" t="s">
        <v>1122</v>
      </c>
      <c r="F215" s="273" t="s">
        <v>824</v>
      </c>
      <c r="G215" s="271">
        <f ca="1">Лист2!G211</f>
        <v>0</v>
      </c>
    </row>
    <row r="216" spans="1:7" ht="26.25" customHeight="1">
      <c r="A216" s="416"/>
      <c r="B216" s="365"/>
      <c r="C216" s="359"/>
      <c r="D216" s="360" t="s">
        <v>1109</v>
      </c>
      <c r="E216" s="77" t="s">
        <v>1121</v>
      </c>
      <c r="F216" s="273" t="s">
        <v>824</v>
      </c>
      <c r="G216" s="271">
        <f ca="1">Лист2!G212</f>
        <v>0</v>
      </c>
    </row>
    <row r="217" spans="1:7" ht="26.25" customHeight="1">
      <c r="A217" s="416"/>
      <c r="B217" s="365"/>
      <c r="C217" s="359"/>
      <c r="D217" s="360"/>
      <c r="E217" s="77" t="s">
        <v>1122</v>
      </c>
      <c r="F217" s="273" t="s">
        <v>824</v>
      </c>
      <c r="G217" s="271">
        <f ca="1">Лист2!G213</f>
        <v>0</v>
      </c>
    </row>
    <row r="218" spans="1:7" ht="26.25" customHeight="1">
      <c r="A218" s="416"/>
      <c r="B218" s="365"/>
      <c r="C218" s="359"/>
      <c r="D218" s="360" t="s">
        <v>1110</v>
      </c>
      <c r="E218" s="77" t="s">
        <v>1121</v>
      </c>
      <c r="F218" s="273" t="s">
        <v>824</v>
      </c>
      <c r="G218" s="271">
        <f ca="1">Лист2!G214</f>
        <v>0</v>
      </c>
    </row>
    <row r="219" spans="1:7" ht="26.25" customHeight="1">
      <c r="A219" s="416"/>
      <c r="B219" s="365"/>
      <c r="C219" s="359"/>
      <c r="D219" s="360"/>
      <c r="E219" s="77" t="s">
        <v>1122</v>
      </c>
      <c r="F219" s="273" t="s">
        <v>824</v>
      </c>
      <c r="G219" s="271">
        <f ca="1">Лист2!G215</f>
        <v>0</v>
      </c>
    </row>
    <row r="220" spans="1:7" ht="24" customHeight="1">
      <c r="A220" s="416"/>
      <c r="B220" s="368" t="s">
        <v>1063</v>
      </c>
      <c r="C220" s="355" t="s">
        <v>1077</v>
      </c>
      <c r="D220" s="355"/>
      <c r="E220" s="355"/>
      <c r="F220" s="273" t="s">
        <v>786</v>
      </c>
      <c r="G220" s="271" t="str">
        <f ca="1">Лист2!G216</f>
        <v>от 2 до 2,25 ставки (от 36 до 41 час./нед.)</v>
      </c>
    </row>
    <row r="221" spans="1:7" ht="24" customHeight="1">
      <c r="A221" s="416"/>
      <c r="B221" s="368"/>
      <c r="C221" s="355" t="s">
        <v>1078</v>
      </c>
      <c r="D221" s="355"/>
      <c r="E221" s="355"/>
      <c r="F221" s="273" t="s">
        <v>786</v>
      </c>
      <c r="G221" s="271" t="str">
        <f ca="1">Лист2!G217</f>
        <v>высшее педагогическое образование по направлению подготовки, соответствующему преподаваемому предмету</v>
      </c>
    </row>
    <row r="222" spans="1:7" ht="24" customHeight="1">
      <c r="A222" s="416"/>
      <c r="B222" s="368"/>
      <c r="C222" s="355" t="s">
        <v>1079</v>
      </c>
      <c r="D222" s="355"/>
      <c r="E222" s="355"/>
      <c r="F222" s="275" t="s">
        <v>1126</v>
      </c>
      <c r="G222" s="271">
        <f ca="1">Лист2!G218</f>
        <v>0</v>
      </c>
    </row>
    <row r="223" spans="1:7" ht="24" customHeight="1">
      <c r="A223" s="416"/>
      <c r="B223" s="368"/>
      <c r="C223" s="360" t="s">
        <v>1080</v>
      </c>
      <c r="D223" s="355" t="s">
        <v>1111</v>
      </c>
      <c r="E223" s="355"/>
      <c r="F223" s="273" t="s">
        <v>786</v>
      </c>
      <c r="G223" s="271">
        <f ca="1">Лист2!G219</f>
        <v>0</v>
      </c>
    </row>
    <row r="224" spans="1:7" ht="24" customHeight="1">
      <c r="A224" s="416"/>
      <c r="B224" s="368"/>
      <c r="C224" s="360"/>
      <c r="D224" s="355" t="s">
        <v>1112</v>
      </c>
      <c r="E224" s="355"/>
      <c r="F224" s="273" t="s">
        <v>786</v>
      </c>
      <c r="G224" s="271">
        <f ca="1">Лист2!G220</f>
        <v>0</v>
      </c>
    </row>
    <row r="225" spans="1:7" ht="24" customHeight="1">
      <c r="A225" s="416"/>
      <c r="B225" s="368"/>
      <c r="C225" s="360"/>
      <c r="D225" s="355" t="s">
        <v>1113</v>
      </c>
      <c r="E225" s="355"/>
      <c r="F225" s="273" t="s">
        <v>786</v>
      </c>
      <c r="G225" s="271">
        <f ca="1">Лист2!G221</f>
        <v>0</v>
      </c>
    </row>
    <row r="226" spans="1:7" ht="24" customHeight="1">
      <c r="A226" s="416"/>
      <c r="B226" s="368"/>
      <c r="C226" s="355" t="s">
        <v>1081</v>
      </c>
      <c r="D226" s="355"/>
      <c r="E226" s="355"/>
      <c r="F226" s="273" t="s">
        <v>786</v>
      </c>
      <c r="G226" s="271" t="str">
        <f ca="1">Лист2!G222</f>
        <v xml:space="preserve">от 25 до 30 лет </v>
      </c>
    </row>
    <row r="227" spans="1:7" ht="24" customHeight="1">
      <c r="A227" s="416"/>
      <c r="B227" s="368"/>
      <c r="C227" s="355" t="s">
        <v>1082</v>
      </c>
      <c r="D227" s="355"/>
      <c r="E227" s="355"/>
      <c r="F227" s="273" t="s">
        <v>786</v>
      </c>
      <c r="G227" s="271" t="str">
        <f ca="1">Лист2!G223</f>
        <v xml:space="preserve">высшая квалификационная категория </v>
      </c>
    </row>
    <row r="228" spans="1:7" ht="26.25" customHeight="1">
      <c r="A228" s="416"/>
      <c r="B228" s="368"/>
      <c r="C228" s="355" t="s">
        <v>1083</v>
      </c>
      <c r="D228" s="355"/>
      <c r="E228" s="77" t="s">
        <v>1123</v>
      </c>
      <c r="F228" s="275" t="s">
        <v>1126</v>
      </c>
      <c r="G228" s="271">
        <f ca="1">Лист2!G224</f>
        <v>0</v>
      </c>
    </row>
    <row r="229" spans="1:7" ht="51">
      <c r="A229" s="416"/>
      <c r="B229" s="368"/>
      <c r="C229" s="355"/>
      <c r="D229" s="355"/>
      <c r="E229" s="77" t="s">
        <v>1124</v>
      </c>
      <c r="F229" s="273" t="s">
        <v>786</v>
      </c>
      <c r="G229" s="271">
        <f ca="1">Лист2!G225</f>
        <v>2020</v>
      </c>
    </row>
    <row r="230" spans="1:7" ht="51">
      <c r="A230" s="416"/>
      <c r="B230" s="368"/>
      <c r="C230" s="355"/>
      <c r="D230" s="355"/>
      <c r="E230" s="77" t="s">
        <v>1113</v>
      </c>
      <c r="F230" s="273" t="s">
        <v>1127</v>
      </c>
      <c r="G230" s="271" t="str">
        <f ca="1">Лист2!G226</f>
        <v xml:space="preserve">СКИРО ПК и ПРО </v>
      </c>
    </row>
    <row r="231" spans="1:7" ht="59.25" customHeight="1">
      <c r="A231" s="416"/>
      <c r="B231" s="366" t="s">
        <v>1064</v>
      </c>
      <c r="C231" s="361" t="s">
        <v>1084</v>
      </c>
      <c r="D231" s="361"/>
      <c r="E231" s="361"/>
      <c r="F231" s="273" t="s">
        <v>786</v>
      </c>
      <c r="G231" s="271" t="str">
        <f ca="1">Лист2!G227</f>
        <v>да</v>
      </c>
    </row>
    <row r="232" spans="1:7" ht="52.5" customHeight="1">
      <c r="A232" s="416"/>
      <c r="B232" s="366"/>
      <c r="C232" s="361" t="s">
        <v>1085</v>
      </c>
      <c r="D232" s="361"/>
      <c r="E232" s="361"/>
      <c r="F232" s="273" t="s">
        <v>786</v>
      </c>
      <c r="G232" s="271" t="str">
        <f ca="1">Лист2!G228</f>
        <v>да</v>
      </c>
    </row>
    <row r="233" spans="1:7" ht="52.5" customHeight="1">
      <c r="A233" s="416"/>
      <c r="B233" s="366"/>
      <c r="C233" s="361" t="s">
        <v>1086</v>
      </c>
      <c r="D233" s="361"/>
      <c r="E233" s="361"/>
      <c r="F233" s="273" t="s">
        <v>786</v>
      </c>
      <c r="G233" s="271" t="str">
        <f ca="1">Лист2!G229</f>
        <v>да</v>
      </c>
    </row>
    <row r="234" spans="1:7" ht="52.5" customHeight="1">
      <c r="A234" s="416"/>
      <c r="B234" s="366"/>
      <c r="C234" s="361" t="s">
        <v>1087</v>
      </c>
      <c r="D234" s="361"/>
      <c r="E234" s="361"/>
      <c r="F234" s="273" t="s">
        <v>786</v>
      </c>
      <c r="G234" s="271" t="str">
        <f ca="1">Лист2!G230</f>
        <v>да</v>
      </c>
    </row>
    <row r="235" spans="1:7" ht="52.5" customHeight="1">
      <c r="A235" s="416"/>
      <c r="B235" s="366"/>
      <c r="C235" s="361" t="s">
        <v>1088</v>
      </c>
      <c r="D235" s="361"/>
      <c r="E235" s="361"/>
      <c r="F235" s="273" t="s">
        <v>786</v>
      </c>
      <c r="G235" s="271" t="str">
        <f ca="1">Лист2!G231</f>
        <v>да</v>
      </c>
    </row>
    <row r="236" spans="1:7" ht="52.5" customHeight="1">
      <c r="A236" s="416"/>
      <c r="B236" s="366"/>
      <c r="C236" s="363" t="s">
        <v>1089</v>
      </c>
      <c r="D236" s="363"/>
      <c r="E236" s="363"/>
      <c r="F236" s="273" t="s">
        <v>786</v>
      </c>
      <c r="G236" s="271" t="str">
        <f ca="1">Лист2!G232</f>
        <v>да</v>
      </c>
    </row>
    <row r="237" spans="1:7" ht="52.5" customHeight="1">
      <c r="A237" s="416"/>
      <c r="B237" s="366"/>
      <c r="C237" s="361" t="s">
        <v>1090</v>
      </c>
      <c r="D237" s="361"/>
      <c r="E237" s="361"/>
      <c r="F237" s="273" t="s">
        <v>786</v>
      </c>
      <c r="G237" s="271" t="str">
        <f ca="1">Лист2!G233</f>
        <v>да</v>
      </c>
    </row>
    <row r="238" spans="1:7" ht="52.5" customHeight="1">
      <c r="A238" s="416"/>
      <c r="B238" s="366"/>
      <c r="C238" s="361" t="s">
        <v>1091</v>
      </c>
      <c r="D238" s="361"/>
      <c r="E238" s="361"/>
      <c r="F238" s="273" t="s">
        <v>786</v>
      </c>
      <c r="G238" s="271" t="str">
        <f ca="1">Лист2!G234</f>
        <v>да</v>
      </c>
    </row>
    <row r="239" spans="1:7" ht="52.5" customHeight="1">
      <c r="A239" s="416"/>
      <c r="B239" s="366"/>
      <c r="C239" s="363" t="s">
        <v>1092</v>
      </c>
      <c r="D239" s="363"/>
      <c r="E239" s="363"/>
      <c r="F239" s="273" t="s">
        <v>786</v>
      </c>
      <c r="G239" s="271" t="str">
        <f ca="1">Лист2!G235</f>
        <v>да</v>
      </c>
    </row>
    <row r="240" spans="1:7" ht="52.5" customHeight="1">
      <c r="A240" s="416"/>
      <c r="B240" s="366"/>
      <c r="C240" s="415" t="s">
        <v>1093</v>
      </c>
      <c r="D240" s="415"/>
      <c r="E240" s="415"/>
      <c r="F240" s="273" t="s">
        <v>786</v>
      </c>
      <c r="G240" s="271" t="str">
        <f ca="1">Лист2!G236</f>
        <v>да</v>
      </c>
    </row>
    <row r="241" spans="1:7" ht="33.75" customHeight="1">
      <c r="A241" s="368" t="s">
        <v>1489</v>
      </c>
      <c r="B241" s="368"/>
      <c r="C241" s="354" t="s">
        <v>1094</v>
      </c>
      <c r="D241" s="354"/>
      <c r="E241" s="354"/>
      <c r="F241" s="276" t="s">
        <v>824</v>
      </c>
      <c r="G241" s="271">
        <f ca="1">Лист2!G237</f>
        <v>0</v>
      </c>
    </row>
    <row r="242" spans="1:7" ht="33.75" customHeight="1">
      <c r="A242" s="368"/>
      <c r="B242" s="368"/>
      <c r="C242" s="354" t="s">
        <v>1095</v>
      </c>
      <c r="D242" s="354"/>
      <c r="E242" s="354"/>
      <c r="F242" s="276" t="s">
        <v>824</v>
      </c>
      <c r="G242" s="271">
        <f ca="1">Лист2!G238</f>
        <v>0</v>
      </c>
    </row>
    <row r="243" spans="1:7" ht="33.75" customHeight="1">
      <c r="A243" s="368"/>
      <c r="B243" s="368"/>
      <c r="C243" s="354" t="s">
        <v>1096</v>
      </c>
      <c r="D243" s="354"/>
      <c r="E243" s="354"/>
      <c r="F243" s="276" t="s">
        <v>824</v>
      </c>
      <c r="G243" s="271">
        <f ca="1">Лист2!G239</f>
        <v>0</v>
      </c>
    </row>
    <row r="244" spans="1:7" ht="33.75" customHeight="1">
      <c r="A244" s="368"/>
      <c r="B244" s="368"/>
      <c r="C244" s="354" t="s">
        <v>1097</v>
      </c>
      <c r="D244" s="354"/>
      <c r="E244" s="354"/>
      <c r="F244" s="276" t="s">
        <v>824</v>
      </c>
      <c r="G244" s="271">
        <f ca="1">Лист2!G240</f>
        <v>0</v>
      </c>
    </row>
    <row r="245" spans="1:7" ht="33.75" customHeight="1">
      <c r="A245" s="284"/>
      <c r="B245" s="284"/>
      <c r="C245" s="285"/>
      <c r="D245" s="285"/>
      <c r="E245" s="285"/>
      <c r="F245" s="286"/>
      <c r="G245" s="287"/>
    </row>
    <row r="246" spans="1:7" ht="22.5" customHeight="1">
      <c r="A246" s="411" t="s">
        <v>1149</v>
      </c>
      <c r="B246" s="412" t="s">
        <v>1488</v>
      </c>
      <c r="C246" s="412"/>
      <c r="D246" s="412"/>
      <c r="E246" s="412"/>
      <c r="F246" s="277" t="s">
        <v>786</v>
      </c>
      <c r="G246" s="271" t="str">
        <f ca="1">Лист2!G241</f>
        <v>5 класс</v>
      </c>
    </row>
    <row r="247" spans="1:7" ht="22.5" customHeight="1">
      <c r="A247" s="411"/>
      <c r="B247" s="407" t="s">
        <v>1060</v>
      </c>
      <c r="C247" s="413" t="s">
        <v>1065</v>
      </c>
      <c r="D247" s="413"/>
      <c r="E247" s="413"/>
      <c r="F247" s="279" t="s">
        <v>890</v>
      </c>
      <c r="G247" s="271">
        <f ca="1">Лист2!G242</f>
        <v>28</v>
      </c>
    </row>
    <row r="248" spans="1:7" ht="22.5" customHeight="1">
      <c r="A248" s="411"/>
      <c r="B248" s="407"/>
      <c r="C248" s="410" t="s">
        <v>1066</v>
      </c>
      <c r="D248" s="410"/>
      <c r="E248" s="410"/>
      <c r="F248" s="281" t="s">
        <v>890</v>
      </c>
      <c r="G248" s="271">
        <f ca="1">Лист2!G243</f>
        <v>0</v>
      </c>
    </row>
    <row r="249" spans="1:7" ht="22.5" customHeight="1">
      <c r="A249" s="411"/>
      <c r="B249" s="407"/>
      <c r="C249" s="410" t="s">
        <v>1067</v>
      </c>
      <c r="D249" s="410"/>
      <c r="E249" s="410"/>
      <c r="F249" s="281" t="s">
        <v>890</v>
      </c>
      <c r="G249" s="271">
        <f ca="1">Лист2!G244</f>
        <v>1</v>
      </c>
    </row>
    <row r="250" spans="1:7" ht="22.5" customHeight="1">
      <c r="A250" s="411"/>
      <c r="B250" s="407"/>
      <c r="C250" s="410" t="s">
        <v>1068</v>
      </c>
      <c r="D250" s="410"/>
      <c r="E250" s="410"/>
      <c r="F250" s="281" t="s">
        <v>890</v>
      </c>
      <c r="G250" s="271">
        <f ca="1">Лист2!G245</f>
        <v>7</v>
      </c>
    </row>
    <row r="251" spans="1:7" ht="22.5" customHeight="1">
      <c r="A251" s="411"/>
      <c r="B251" s="407"/>
      <c r="C251" s="410" t="s">
        <v>1069</v>
      </c>
      <c r="D251" s="410" t="s">
        <v>1098</v>
      </c>
      <c r="E251" s="410"/>
      <c r="F251" s="281" t="s">
        <v>890</v>
      </c>
      <c r="G251" s="271">
        <f ca="1">Лист2!G246</f>
        <v>5</v>
      </c>
    </row>
    <row r="252" spans="1:7" ht="22.5" customHeight="1">
      <c r="A252" s="411"/>
      <c r="B252" s="407"/>
      <c r="C252" s="410"/>
      <c r="D252" s="410" t="s">
        <v>1099</v>
      </c>
      <c r="E252" s="410"/>
      <c r="F252" s="281" t="s">
        <v>890</v>
      </c>
      <c r="G252" s="271">
        <f ca="1">Лист2!G247</f>
        <v>11</v>
      </c>
    </row>
    <row r="253" spans="1:7" ht="22.5" customHeight="1">
      <c r="A253" s="411"/>
      <c r="B253" s="407"/>
      <c r="C253" s="410"/>
      <c r="D253" s="410" t="s">
        <v>1100</v>
      </c>
      <c r="E253" s="410"/>
      <c r="F253" s="281" t="s">
        <v>890</v>
      </c>
      <c r="G253" s="271">
        <f ca="1">Лист2!G248</f>
        <v>0</v>
      </c>
    </row>
    <row r="254" spans="1:7" ht="22.5" customHeight="1">
      <c r="A254" s="411"/>
      <c r="B254" s="407" t="s">
        <v>1152</v>
      </c>
      <c r="C254" s="410" t="s">
        <v>1071</v>
      </c>
      <c r="D254" s="410" t="s">
        <v>1161</v>
      </c>
      <c r="E254" s="280" t="s">
        <v>1114</v>
      </c>
      <c r="F254" s="282" t="s">
        <v>824</v>
      </c>
      <c r="G254" s="271">
        <f ca="1">Лист2!G249</f>
        <v>0</v>
      </c>
    </row>
    <row r="255" spans="1:7" ht="22.5" customHeight="1">
      <c r="A255" s="411"/>
      <c r="B255" s="407"/>
      <c r="C255" s="410"/>
      <c r="D255" s="410"/>
      <c r="E255" s="280" t="s">
        <v>1115</v>
      </c>
      <c r="F255" s="282" t="s">
        <v>824</v>
      </c>
      <c r="G255" s="271">
        <f ca="1">Лист2!G250</f>
        <v>0</v>
      </c>
    </row>
    <row r="256" spans="1:7" ht="22.5" customHeight="1">
      <c r="A256" s="411"/>
      <c r="B256" s="407"/>
      <c r="C256" s="410"/>
      <c r="D256" s="410"/>
      <c r="E256" s="280" t="s">
        <v>1167</v>
      </c>
      <c r="F256" s="282" t="s">
        <v>824</v>
      </c>
      <c r="G256" s="271">
        <f ca="1">Лист2!G251</f>
        <v>0</v>
      </c>
    </row>
    <row r="257" spans="1:7" ht="22.5" customHeight="1">
      <c r="A257" s="411"/>
      <c r="B257" s="407"/>
      <c r="C257" s="410"/>
      <c r="D257" s="410" t="s">
        <v>1162</v>
      </c>
      <c r="E257" s="410"/>
      <c r="F257" s="282" t="s">
        <v>824</v>
      </c>
      <c r="G257" s="271">
        <f ca="1">Лист2!G252</f>
        <v>0</v>
      </c>
    </row>
    <row r="258" spans="1:7" ht="22.5" customHeight="1">
      <c r="A258" s="411"/>
      <c r="B258" s="407"/>
      <c r="C258" s="414" t="s">
        <v>1072</v>
      </c>
      <c r="D258" s="410" t="s">
        <v>1103</v>
      </c>
      <c r="E258" s="410"/>
      <c r="F258" s="282" t="s">
        <v>824</v>
      </c>
      <c r="G258" s="271">
        <f ca="1">Лист2!G253</f>
        <v>28</v>
      </c>
    </row>
    <row r="259" spans="1:7" ht="22.5" customHeight="1">
      <c r="A259" s="411"/>
      <c r="B259" s="407"/>
      <c r="C259" s="414"/>
      <c r="D259" s="410" t="s">
        <v>1104</v>
      </c>
      <c r="E259" s="410"/>
      <c r="F259" s="282" t="s">
        <v>824</v>
      </c>
      <c r="G259" s="271" t="str">
        <f ca="1">Лист2!G254</f>
        <v/>
      </c>
    </row>
    <row r="260" spans="1:7" ht="22.5" customHeight="1">
      <c r="A260" s="411"/>
      <c r="B260" s="407"/>
      <c r="C260" s="410" t="s">
        <v>1154</v>
      </c>
      <c r="D260" s="410"/>
      <c r="E260" s="410"/>
      <c r="F260" s="282" t="s">
        <v>786</v>
      </c>
      <c r="G260" s="271" t="str">
        <f ca="1">Лист2!G255</f>
        <v>в первую смену</v>
      </c>
    </row>
    <row r="261" spans="1:7" ht="22.5" customHeight="1">
      <c r="A261" s="411"/>
      <c r="B261" s="407"/>
      <c r="C261" s="280"/>
      <c r="D261" s="280"/>
      <c r="E261" s="280" t="s">
        <v>1117</v>
      </c>
      <c r="F261" s="282" t="s">
        <v>786</v>
      </c>
      <c r="G261" s="271">
        <f ca="1">Лист2!G256</f>
        <v>0</v>
      </c>
    </row>
    <row r="262" spans="1:7" ht="22.5" customHeight="1">
      <c r="A262" s="411"/>
      <c r="B262" s="407"/>
      <c r="C262" s="410" t="s">
        <v>1155</v>
      </c>
      <c r="D262" s="410"/>
      <c r="E262" s="410" t="s">
        <v>1118</v>
      </c>
      <c r="F262" s="282" t="s">
        <v>786</v>
      </c>
      <c r="G262" s="271">
        <f ca="1">Лист2!G257</f>
        <v>0</v>
      </c>
    </row>
    <row r="263" spans="1:7" ht="22.5" customHeight="1">
      <c r="A263" s="411"/>
      <c r="B263" s="407"/>
      <c r="C263" s="410"/>
      <c r="D263" s="410"/>
      <c r="E263" s="410"/>
      <c r="F263" s="282" t="s">
        <v>824</v>
      </c>
      <c r="G263" s="271">
        <f ca="1">Лист2!G258</f>
        <v>0</v>
      </c>
    </row>
    <row r="264" spans="1:7" ht="22.5" customHeight="1">
      <c r="A264" s="411"/>
      <c r="B264" s="407"/>
      <c r="C264" s="410"/>
      <c r="D264" s="410"/>
      <c r="E264" s="410" t="s">
        <v>1118</v>
      </c>
      <c r="F264" s="282" t="s">
        <v>786</v>
      </c>
      <c r="G264" s="271">
        <f ca="1">Лист2!G259</f>
        <v>0</v>
      </c>
    </row>
    <row r="265" spans="1:7" ht="22.5" customHeight="1">
      <c r="A265" s="411"/>
      <c r="B265" s="407"/>
      <c r="C265" s="410"/>
      <c r="D265" s="410"/>
      <c r="E265" s="410"/>
      <c r="F265" s="282" t="s">
        <v>824</v>
      </c>
      <c r="G265" s="271">
        <f ca="1">Лист2!G260</f>
        <v>0</v>
      </c>
    </row>
    <row r="266" spans="1:7" ht="22.5" customHeight="1">
      <c r="A266" s="411"/>
      <c r="B266" s="410" t="s">
        <v>1153</v>
      </c>
      <c r="C266" s="410"/>
      <c r="D266" s="410"/>
      <c r="E266" s="280" t="s">
        <v>1119</v>
      </c>
      <c r="F266" s="282" t="s">
        <v>1125</v>
      </c>
      <c r="G266" s="271">
        <f ca="1">Лист2!G261</f>
        <v>1</v>
      </c>
    </row>
    <row r="267" spans="1:7" ht="22.5" customHeight="1">
      <c r="A267" s="411"/>
      <c r="B267" s="410"/>
      <c r="C267" s="410"/>
      <c r="D267" s="410"/>
      <c r="E267" s="280" t="s">
        <v>1120</v>
      </c>
      <c r="F267" s="282" t="s">
        <v>824</v>
      </c>
      <c r="G267" s="271">
        <f ca="1">Лист2!G262</f>
        <v>28</v>
      </c>
    </row>
    <row r="268" spans="1:7" ht="22.5" customHeight="1">
      <c r="A268" s="411"/>
      <c r="B268" s="407" t="s">
        <v>1062</v>
      </c>
      <c r="C268" s="410" t="s">
        <v>1156</v>
      </c>
      <c r="D268" s="410" t="s">
        <v>1105</v>
      </c>
      <c r="E268" s="280" t="s">
        <v>1121</v>
      </c>
      <c r="F268" s="282" t="s">
        <v>824</v>
      </c>
      <c r="G268" s="271">
        <f ca="1">Лист2!G263</f>
        <v>9</v>
      </c>
    </row>
    <row r="269" spans="1:7" ht="22.5" customHeight="1">
      <c r="A269" s="411"/>
      <c r="B269" s="407"/>
      <c r="C269" s="410"/>
      <c r="D269" s="410"/>
      <c r="E269" s="280" t="s">
        <v>1122</v>
      </c>
      <c r="F269" s="282" t="s">
        <v>824</v>
      </c>
      <c r="G269" s="271">
        <f ca="1">Лист2!G264</f>
        <v>0</v>
      </c>
    </row>
    <row r="270" spans="1:7" ht="22.5" customHeight="1">
      <c r="A270" s="411"/>
      <c r="B270" s="407"/>
      <c r="C270" s="410"/>
      <c r="D270" s="410" t="s">
        <v>1106</v>
      </c>
      <c r="E270" s="280" t="s">
        <v>1121</v>
      </c>
      <c r="F270" s="282" t="s">
        <v>824</v>
      </c>
      <c r="G270" s="271">
        <f ca="1">Лист2!G265</f>
        <v>28</v>
      </c>
    </row>
    <row r="271" spans="1:7" ht="22.5" customHeight="1">
      <c r="A271" s="411"/>
      <c r="B271" s="407"/>
      <c r="C271" s="410"/>
      <c r="D271" s="410"/>
      <c r="E271" s="280" t="s">
        <v>1122</v>
      </c>
      <c r="F271" s="282" t="s">
        <v>824</v>
      </c>
      <c r="G271" s="271">
        <f ca="1">Лист2!G266</f>
        <v>0</v>
      </c>
    </row>
    <row r="272" spans="1:7" ht="22.5" customHeight="1">
      <c r="A272" s="411"/>
      <c r="B272" s="407"/>
      <c r="C272" s="410"/>
      <c r="D272" s="410" t="s">
        <v>1107</v>
      </c>
      <c r="E272" s="280" t="s">
        <v>1121</v>
      </c>
      <c r="F272" s="282" t="s">
        <v>824</v>
      </c>
      <c r="G272" s="271">
        <f ca="1">Лист2!G267</f>
        <v>0</v>
      </c>
    </row>
    <row r="273" spans="1:7" ht="22.5" customHeight="1">
      <c r="A273" s="411"/>
      <c r="B273" s="407"/>
      <c r="C273" s="410"/>
      <c r="D273" s="410"/>
      <c r="E273" s="280" t="s">
        <v>1122</v>
      </c>
      <c r="F273" s="282" t="s">
        <v>824</v>
      </c>
      <c r="G273" s="271">
        <f ca="1">Лист2!G268</f>
        <v>0</v>
      </c>
    </row>
    <row r="274" spans="1:7" ht="22.5" customHeight="1">
      <c r="A274" s="411"/>
      <c r="B274" s="407"/>
      <c r="C274" s="410"/>
      <c r="D274" s="410" t="s">
        <v>1108</v>
      </c>
      <c r="E274" s="280" t="s">
        <v>1121</v>
      </c>
      <c r="F274" s="282" t="s">
        <v>824</v>
      </c>
      <c r="G274" s="271">
        <f ca="1">Лист2!G269</f>
        <v>0</v>
      </c>
    </row>
    <row r="275" spans="1:7" ht="22.5" customHeight="1">
      <c r="A275" s="411"/>
      <c r="B275" s="407"/>
      <c r="C275" s="410"/>
      <c r="D275" s="410"/>
      <c r="E275" s="280" t="s">
        <v>1122</v>
      </c>
      <c r="F275" s="282" t="s">
        <v>824</v>
      </c>
      <c r="G275" s="271">
        <f ca="1">Лист2!G270</f>
        <v>0</v>
      </c>
    </row>
    <row r="276" spans="1:7" ht="22.5" customHeight="1">
      <c r="A276" s="411"/>
      <c r="B276" s="407"/>
      <c r="C276" s="410"/>
      <c r="D276" s="410" t="s">
        <v>1109</v>
      </c>
      <c r="E276" s="280" t="s">
        <v>1121</v>
      </c>
      <c r="F276" s="282" t="s">
        <v>824</v>
      </c>
      <c r="G276" s="271">
        <f ca="1">Лист2!G271</f>
        <v>0</v>
      </c>
    </row>
    <row r="277" spans="1:7" ht="22.5" customHeight="1">
      <c r="A277" s="411"/>
      <c r="B277" s="407"/>
      <c r="C277" s="410"/>
      <c r="D277" s="410"/>
      <c r="E277" s="280" t="s">
        <v>1122</v>
      </c>
      <c r="F277" s="282" t="s">
        <v>824</v>
      </c>
      <c r="G277" s="271">
        <f ca="1">Лист2!G272</f>
        <v>0</v>
      </c>
    </row>
    <row r="278" spans="1:7" ht="22.5" customHeight="1">
      <c r="A278" s="411"/>
      <c r="B278" s="407"/>
      <c r="C278" s="410"/>
      <c r="D278" s="410" t="s">
        <v>1110</v>
      </c>
      <c r="E278" s="280" t="s">
        <v>1121</v>
      </c>
      <c r="F278" s="282" t="s">
        <v>824</v>
      </c>
      <c r="G278" s="271">
        <f ca="1">Лист2!G273</f>
        <v>0</v>
      </c>
    </row>
    <row r="279" spans="1:7" ht="22.5" customHeight="1">
      <c r="A279" s="411"/>
      <c r="B279" s="407"/>
      <c r="C279" s="410"/>
      <c r="D279" s="410"/>
      <c r="E279" s="280" t="s">
        <v>1122</v>
      </c>
      <c r="F279" s="282" t="s">
        <v>824</v>
      </c>
      <c r="G279" s="271">
        <f ca="1">Лист2!G274</f>
        <v>0</v>
      </c>
    </row>
    <row r="280" spans="1:7" ht="22.5" customHeight="1">
      <c r="A280" s="411"/>
      <c r="B280" s="407"/>
      <c r="C280" s="410" t="s">
        <v>1157</v>
      </c>
      <c r="D280" s="410" t="s">
        <v>1163</v>
      </c>
      <c r="E280" s="410"/>
      <c r="F280" s="282" t="s">
        <v>1130</v>
      </c>
      <c r="G280" s="271">
        <f ca="1">Лист2!G275</f>
        <v>0</v>
      </c>
    </row>
    <row r="281" spans="1:7" ht="22.5" customHeight="1">
      <c r="A281" s="411"/>
      <c r="B281" s="407"/>
      <c r="C281" s="410"/>
      <c r="D281" s="410" t="s">
        <v>1164</v>
      </c>
      <c r="E281" s="410"/>
      <c r="F281" s="282" t="s">
        <v>824</v>
      </c>
      <c r="G281" s="271">
        <f ca="1">Лист2!G276</f>
        <v>28</v>
      </c>
    </row>
    <row r="282" spans="1:7" ht="166.5" customHeight="1">
      <c r="A282" s="407" t="s">
        <v>1150</v>
      </c>
      <c r="B282" s="407"/>
      <c r="C282" s="408" t="s">
        <v>1158</v>
      </c>
      <c r="D282" s="409" t="s">
        <v>1165</v>
      </c>
      <c r="E282" s="280" t="s">
        <v>1168</v>
      </c>
      <c r="F282" s="282" t="s">
        <v>1130</v>
      </c>
      <c r="G282" s="271">
        <f ca="1">Лист2!G277</f>
        <v>14</v>
      </c>
    </row>
    <row r="283" spans="1:7" ht="165.75">
      <c r="A283" s="407"/>
      <c r="B283" s="407"/>
      <c r="C283" s="408"/>
      <c r="D283" s="409"/>
      <c r="E283" s="280" t="s">
        <v>1169</v>
      </c>
      <c r="F283" s="282" t="s">
        <v>824</v>
      </c>
      <c r="G283" s="271">
        <f ca="1">Лист2!G278</f>
        <v>30</v>
      </c>
    </row>
    <row r="284" spans="1:7" ht="76.5">
      <c r="A284" s="407"/>
      <c r="B284" s="407"/>
      <c r="C284" s="408"/>
      <c r="D284" s="409"/>
      <c r="E284" s="280" t="s">
        <v>1170</v>
      </c>
      <c r="F284" s="282" t="s">
        <v>824</v>
      </c>
      <c r="G284" s="271">
        <f ca="1">Лист2!G279</f>
        <v>2</v>
      </c>
    </row>
    <row r="285" spans="1:7" ht="153.75" customHeight="1">
      <c r="A285" s="407"/>
      <c r="B285" s="407"/>
      <c r="C285" s="408"/>
      <c r="D285" s="409" t="s">
        <v>1166</v>
      </c>
      <c r="E285" s="280" t="s">
        <v>1171</v>
      </c>
      <c r="F285" s="282" t="s">
        <v>1130</v>
      </c>
      <c r="G285" s="271">
        <f ca="1">Лист2!G280</f>
        <v>0</v>
      </c>
    </row>
    <row r="286" spans="1:7" ht="165.75">
      <c r="A286" s="407"/>
      <c r="B286" s="407"/>
      <c r="C286" s="408"/>
      <c r="D286" s="409"/>
      <c r="E286" s="280" t="s">
        <v>1169</v>
      </c>
      <c r="F286" s="282" t="s">
        <v>824</v>
      </c>
      <c r="G286" s="271">
        <f ca="1">Лист2!G281</f>
        <v>0</v>
      </c>
    </row>
    <row r="287" spans="1:7" ht="76.5">
      <c r="A287" s="407"/>
      <c r="B287" s="407"/>
      <c r="C287" s="408"/>
      <c r="D287" s="409"/>
      <c r="E287" s="280" t="s">
        <v>1170</v>
      </c>
      <c r="F287" s="282" t="s">
        <v>824</v>
      </c>
      <c r="G287" s="271">
        <f ca="1">Лист2!G282</f>
        <v>0</v>
      </c>
    </row>
    <row r="288" spans="1:7" ht="19.5" customHeight="1">
      <c r="A288" s="407"/>
      <c r="B288" s="407"/>
      <c r="C288" s="408" t="s">
        <v>1159</v>
      </c>
      <c r="D288" s="408"/>
      <c r="E288" s="408"/>
      <c r="F288" s="282" t="s">
        <v>824</v>
      </c>
      <c r="G288" s="271">
        <f ca="1">Лист2!G283</f>
        <v>0</v>
      </c>
    </row>
    <row r="289" spans="1:7" ht="19.5" customHeight="1">
      <c r="A289" s="407"/>
      <c r="B289" s="407"/>
      <c r="C289" s="408" t="s">
        <v>1160</v>
      </c>
      <c r="D289" s="408"/>
      <c r="E289" s="408"/>
      <c r="F289" s="282" t="s">
        <v>824</v>
      </c>
      <c r="G289" s="271">
        <f ca="1">Лист2!G284</f>
        <v>28</v>
      </c>
    </row>
    <row r="290" spans="1:7" ht="28.5" customHeight="1">
      <c r="A290" s="411" t="s">
        <v>1149</v>
      </c>
      <c r="B290" s="412" t="s">
        <v>1488</v>
      </c>
      <c r="C290" s="412"/>
      <c r="D290" s="412"/>
      <c r="E290" s="412"/>
      <c r="F290" s="277" t="s">
        <v>786</v>
      </c>
      <c r="G290" s="271" t="str">
        <f ca="1">Лист2!G285</f>
        <v>5 класс</v>
      </c>
    </row>
    <row r="291" spans="1:7" ht="28.5" customHeight="1">
      <c r="A291" s="411"/>
      <c r="B291" s="407" t="s">
        <v>1060</v>
      </c>
      <c r="C291" s="413" t="s">
        <v>1065</v>
      </c>
      <c r="D291" s="413"/>
      <c r="E291" s="413"/>
      <c r="F291" s="279" t="s">
        <v>890</v>
      </c>
      <c r="G291" s="271">
        <f ca="1">Лист2!G286</f>
        <v>29</v>
      </c>
    </row>
    <row r="292" spans="1:7" ht="28.5" customHeight="1">
      <c r="A292" s="411"/>
      <c r="B292" s="407"/>
      <c r="C292" s="410" t="s">
        <v>1066</v>
      </c>
      <c r="D292" s="410"/>
      <c r="E292" s="410"/>
      <c r="F292" s="281" t="s">
        <v>890</v>
      </c>
      <c r="G292" s="271">
        <f ca="1">Лист2!G287</f>
        <v>0</v>
      </c>
    </row>
    <row r="293" spans="1:7" ht="28.5" customHeight="1">
      <c r="A293" s="411"/>
      <c r="B293" s="407"/>
      <c r="C293" s="410" t="s">
        <v>1067</v>
      </c>
      <c r="D293" s="410"/>
      <c r="E293" s="410"/>
      <c r="F293" s="281" t="s">
        <v>890</v>
      </c>
      <c r="G293" s="271">
        <f ca="1">Лист2!G288</f>
        <v>0</v>
      </c>
    </row>
    <row r="294" spans="1:7" ht="28.5" customHeight="1">
      <c r="A294" s="411"/>
      <c r="B294" s="407"/>
      <c r="C294" s="410" t="s">
        <v>1068</v>
      </c>
      <c r="D294" s="410"/>
      <c r="E294" s="410"/>
      <c r="F294" s="281" t="s">
        <v>890</v>
      </c>
      <c r="G294" s="271">
        <f ca="1">Лист2!G289</f>
        <v>9</v>
      </c>
    </row>
    <row r="295" spans="1:7" ht="28.5" customHeight="1">
      <c r="A295" s="411"/>
      <c r="B295" s="407"/>
      <c r="C295" s="410" t="s">
        <v>1069</v>
      </c>
      <c r="D295" s="410" t="s">
        <v>1098</v>
      </c>
      <c r="E295" s="410"/>
      <c r="F295" s="281" t="s">
        <v>890</v>
      </c>
      <c r="G295" s="271">
        <f ca="1">Лист2!G290</f>
        <v>0</v>
      </c>
    </row>
    <row r="296" spans="1:7" ht="28.5" customHeight="1">
      <c r="A296" s="411"/>
      <c r="B296" s="407"/>
      <c r="C296" s="410"/>
      <c r="D296" s="410" t="s">
        <v>1099</v>
      </c>
      <c r="E296" s="410"/>
      <c r="F296" s="281" t="s">
        <v>890</v>
      </c>
      <c r="G296" s="271">
        <f ca="1">Лист2!G291</f>
        <v>4</v>
      </c>
    </row>
    <row r="297" spans="1:7" ht="28.5" customHeight="1">
      <c r="A297" s="411"/>
      <c r="B297" s="407"/>
      <c r="C297" s="410"/>
      <c r="D297" s="410" t="s">
        <v>1100</v>
      </c>
      <c r="E297" s="410"/>
      <c r="F297" s="281" t="s">
        <v>890</v>
      </c>
      <c r="G297" s="271">
        <f ca="1">Лист2!G292</f>
        <v>0</v>
      </c>
    </row>
    <row r="298" spans="1:7" ht="64.5" customHeight="1">
      <c r="A298" s="411"/>
      <c r="B298" s="407" t="s">
        <v>1152</v>
      </c>
      <c r="C298" s="410" t="s">
        <v>1071</v>
      </c>
      <c r="D298" s="410" t="s">
        <v>1161</v>
      </c>
      <c r="E298" s="280" t="s">
        <v>1114</v>
      </c>
      <c r="F298" s="282" t="s">
        <v>824</v>
      </c>
      <c r="G298" s="271">
        <f ca="1">Лист2!G293</f>
        <v>0</v>
      </c>
    </row>
    <row r="299" spans="1:7" ht="51">
      <c r="A299" s="411"/>
      <c r="B299" s="407"/>
      <c r="C299" s="410"/>
      <c r="D299" s="410"/>
      <c r="E299" s="280" t="s">
        <v>1115</v>
      </c>
      <c r="F299" s="282" t="s">
        <v>824</v>
      </c>
      <c r="G299" s="271">
        <f ca="1">Лист2!G294</f>
        <v>0</v>
      </c>
    </row>
    <row r="300" spans="1:7" ht="89.25">
      <c r="A300" s="411"/>
      <c r="B300" s="407"/>
      <c r="C300" s="410"/>
      <c r="D300" s="410"/>
      <c r="E300" s="280" t="s">
        <v>1167</v>
      </c>
      <c r="F300" s="282" t="s">
        <v>824</v>
      </c>
      <c r="G300" s="271">
        <f ca="1">Лист2!G295</f>
        <v>0</v>
      </c>
    </row>
    <row r="301" spans="1:7" ht="27.75" customHeight="1">
      <c r="A301" s="411"/>
      <c r="B301" s="407"/>
      <c r="C301" s="410"/>
      <c r="D301" s="410" t="s">
        <v>1162</v>
      </c>
      <c r="E301" s="410"/>
      <c r="F301" s="282" t="s">
        <v>824</v>
      </c>
      <c r="G301" s="271">
        <f ca="1">Лист2!G296</f>
        <v>0</v>
      </c>
    </row>
    <row r="302" spans="1:7" ht="27.75" customHeight="1">
      <c r="A302" s="411"/>
      <c r="B302" s="407"/>
      <c r="C302" s="414" t="s">
        <v>1072</v>
      </c>
      <c r="D302" s="410" t="s">
        <v>1103</v>
      </c>
      <c r="E302" s="410"/>
      <c r="F302" s="282" t="s">
        <v>824</v>
      </c>
      <c r="G302" s="271">
        <f ca="1">Лист2!G297</f>
        <v>29</v>
      </c>
    </row>
    <row r="303" spans="1:7" ht="27.75" customHeight="1">
      <c r="A303" s="411"/>
      <c r="B303" s="407"/>
      <c r="C303" s="414"/>
      <c r="D303" s="410" t="s">
        <v>1104</v>
      </c>
      <c r="E303" s="410"/>
      <c r="F303" s="282" t="s">
        <v>824</v>
      </c>
      <c r="G303" s="271" t="str">
        <f ca="1">Лист2!G298</f>
        <v/>
      </c>
    </row>
    <row r="304" spans="1:7" ht="27.75" customHeight="1">
      <c r="A304" s="411"/>
      <c r="B304" s="407"/>
      <c r="C304" s="410" t="s">
        <v>1154</v>
      </c>
      <c r="D304" s="410"/>
      <c r="E304" s="410"/>
      <c r="F304" s="282" t="s">
        <v>786</v>
      </c>
      <c r="G304" s="271" t="str">
        <f ca="1">Лист2!G299</f>
        <v>в первую смену</v>
      </c>
    </row>
    <row r="305" spans="1:7">
      <c r="A305" s="411"/>
      <c r="B305" s="407"/>
      <c r="C305" s="280"/>
      <c r="D305" s="280"/>
      <c r="E305" s="280" t="s">
        <v>1117</v>
      </c>
      <c r="F305" s="282" t="s">
        <v>786</v>
      </c>
      <c r="G305" s="271">
        <f ca="1">Лист2!G300</f>
        <v>0</v>
      </c>
    </row>
    <row r="306" spans="1:7" ht="15.75" customHeight="1">
      <c r="A306" s="411"/>
      <c r="B306" s="407"/>
      <c r="C306" s="410" t="s">
        <v>1155</v>
      </c>
      <c r="D306" s="410"/>
      <c r="E306" s="410" t="s">
        <v>1118</v>
      </c>
      <c r="F306" s="282" t="s">
        <v>786</v>
      </c>
      <c r="G306" s="271">
        <f ca="1">Лист2!G301</f>
        <v>0</v>
      </c>
    </row>
    <row r="307" spans="1:7">
      <c r="A307" s="411"/>
      <c r="B307" s="407"/>
      <c r="C307" s="410"/>
      <c r="D307" s="410"/>
      <c r="E307" s="410"/>
      <c r="F307" s="282" t="s">
        <v>824</v>
      </c>
      <c r="G307" s="271">
        <f ca="1">Лист2!G302</f>
        <v>0</v>
      </c>
    </row>
    <row r="308" spans="1:7" ht="15.75" customHeight="1">
      <c r="A308" s="411"/>
      <c r="B308" s="407"/>
      <c r="C308" s="410"/>
      <c r="D308" s="410"/>
      <c r="E308" s="410" t="s">
        <v>1118</v>
      </c>
      <c r="F308" s="282" t="s">
        <v>786</v>
      </c>
      <c r="G308" s="271">
        <f ca="1">Лист2!G303</f>
        <v>0</v>
      </c>
    </row>
    <row r="309" spans="1:7">
      <c r="A309" s="411"/>
      <c r="B309" s="407"/>
      <c r="C309" s="410"/>
      <c r="D309" s="410"/>
      <c r="E309" s="410"/>
      <c r="F309" s="282" t="s">
        <v>824</v>
      </c>
      <c r="G309" s="271">
        <f ca="1">Лист2!G304</f>
        <v>0</v>
      </c>
    </row>
    <row r="310" spans="1:7" ht="26.25" customHeight="1">
      <c r="A310" s="411"/>
      <c r="B310" s="410" t="s">
        <v>1153</v>
      </c>
      <c r="C310" s="410"/>
      <c r="D310" s="410"/>
      <c r="E310" s="280" t="s">
        <v>1119</v>
      </c>
      <c r="F310" s="282" t="s">
        <v>1125</v>
      </c>
      <c r="G310" s="271">
        <f ca="1">Лист2!G305</f>
        <v>1</v>
      </c>
    </row>
    <row r="311" spans="1:7" ht="25.5">
      <c r="A311" s="411"/>
      <c r="B311" s="410"/>
      <c r="C311" s="410"/>
      <c r="D311" s="410"/>
      <c r="E311" s="280" t="s">
        <v>1120</v>
      </c>
      <c r="F311" s="282" t="s">
        <v>824</v>
      </c>
      <c r="G311" s="271">
        <f ca="1">Лист2!G306</f>
        <v>29</v>
      </c>
    </row>
    <row r="312" spans="1:7" ht="27" customHeight="1">
      <c r="A312" s="411"/>
      <c r="B312" s="407" t="s">
        <v>1062</v>
      </c>
      <c r="C312" s="410" t="s">
        <v>1156</v>
      </c>
      <c r="D312" s="410" t="s">
        <v>1105</v>
      </c>
      <c r="E312" s="280" t="s">
        <v>1121</v>
      </c>
      <c r="F312" s="282" t="s">
        <v>824</v>
      </c>
      <c r="G312" s="271">
        <f ca="1">Лист2!G307</f>
        <v>0</v>
      </c>
    </row>
    <row r="313" spans="1:7" ht="27" customHeight="1">
      <c r="A313" s="411"/>
      <c r="B313" s="407"/>
      <c r="C313" s="410"/>
      <c r="D313" s="410"/>
      <c r="E313" s="280" t="s">
        <v>1122</v>
      </c>
      <c r="F313" s="282" t="s">
        <v>824</v>
      </c>
      <c r="G313" s="271">
        <f ca="1">Лист2!G308</f>
        <v>0</v>
      </c>
    </row>
    <row r="314" spans="1:7" ht="27" customHeight="1">
      <c r="A314" s="411"/>
      <c r="B314" s="407"/>
      <c r="C314" s="410"/>
      <c r="D314" s="410" t="s">
        <v>1106</v>
      </c>
      <c r="E314" s="280" t="s">
        <v>1121</v>
      </c>
      <c r="F314" s="282" t="s">
        <v>824</v>
      </c>
      <c r="G314" s="271">
        <f ca="1">Лист2!G309</f>
        <v>10</v>
      </c>
    </row>
    <row r="315" spans="1:7" ht="27" customHeight="1">
      <c r="A315" s="411"/>
      <c r="B315" s="407"/>
      <c r="C315" s="410"/>
      <c r="D315" s="410"/>
      <c r="E315" s="280" t="s">
        <v>1122</v>
      </c>
      <c r="F315" s="282" t="s">
        <v>824</v>
      </c>
      <c r="G315" s="271">
        <f ca="1">Лист2!G310</f>
        <v>0</v>
      </c>
    </row>
    <row r="316" spans="1:7" ht="27" customHeight="1">
      <c r="A316" s="411"/>
      <c r="B316" s="407"/>
      <c r="C316" s="410"/>
      <c r="D316" s="410" t="s">
        <v>1107</v>
      </c>
      <c r="E316" s="280" t="s">
        <v>1121</v>
      </c>
      <c r="F316" s="282" t="s">
        <v>824</v>
      </c>
      <c r="G316" s="271">
        <f ca="1">Лист2!G311</f>
        <v>9</v>
      </c>
    </row>
    <row r="317" spans="1:7" ht="27" customHeight="1">
      <c r="A317" s="411"/>
      <c r="B317" s="407"/>
      <c r="C317" s="410"/>
      <c r="D317" s="410"/>
      <c r="E317" s="280" t="s">
        <v>1122</v>
      </c>
      <c r="F317" s="282" t="s">
        <v>824</v>
      </c>
      <c r="G317" s="271">
        <f ca="1">Лист2!G312</f>
        <v>0</v>
      </c>
    </row>
    <row r="318" spans="1:7" ht="27" customHeight="1">
      <c r="A318" s="411"/>
      <c r="B318" s="407"/>
      <c r="C318" s="410"/>
      <c r="D318" s="410" t="s">
        <v>1108</v>
      </c>
      <c r="E318" s="280" t="s">
        <v>1121</v>
      </c>
      <c r="F318" s="282" t="s">
        <v>824</v>
      </c>
      <c r="G318" s="271">
        <f ca="1">Лист2!G313</f>
        <v>0</v>
      </c>
    </row>
    <row r="319" spans="1:7" ht="27" customHeight="1">
      <c r="A319" s="411"/>
      <c r="B319" s="407"/>
      <c r="C319" s="410"/>
      <c r="D319" s="410"/>
      <c r="E319" s="280" t="s">
        <v>1122</v>
      </c>
      <c r="F319" s="282" t="s">
        <v>824</v>
      </c>
      <c r="G319" s="271">
        <f ca="1">Лист2!G314</f>
        <v>0</v>
      </c>
    </row>
    <row r="320" spans="1:7" ht="27" customHeight="1">
      <c r="A320" s="411"/>
      <c r="B320" s="407"/>
      <c r="C320" s="410"/>
      <c r="D320" s="410" t="s">
        <v>1109</v>
      </c>
      <c r="E320" s="280" t="s">
        <v>1121</v>
      </c>
      <c r="F320" s="282" t="s">
        <v>824</v>
      </c>
      <c r="G320" s="271">
        <f ca="1">Лист2!G315</f>
        <v>0</v>
      </c>
    </row>
    <row r="321" spans="1:7" ht="27" customHeight="1">
      <c r="A321" s="411"/>
      <c r="B321" s="407"/>
      <c r="C321" s="410"/>
      <c r="D321" s="410"/>
      <c r="E321" s="280" t="s">
        <v>1122</v>
      </c>
      <c r="F321" s="282" t="s">
        <v>824</v>
      </c>
      <c r="G321" s="271">
        <f ca="1">Лист2!G316</f>
        <v>0</v>
      </c>
    </row>
    <row r="322" spans="1:7" ht="27" customHeight="1">
      <c r="A322" s="411"/>
      <c r="B322" s="407"/>
      <c r="C322" s="410"/>
      <c r="D322" s="410" t="s">
        <v>1110</v>
      </c>
      <c r="E322" s="280" t="s">
        <v>1121</v>
      </c>
      <c r="F322" s="282" t="s">
        <v>824</v>
      </c>
      <c r="G322" s="271">
        <f ca="1">Лист2!G317</f>
        <v>0</v>
      </c>
    </row>
    <row r="323" spans="1:7" ht="27" customHeight="1">
      <c r="A323" s="411"/>
      <c r="B323" s="407"/>
      <c r="C323" s="410"/>
      <c r="D323" s="410"/>
      <c r="E323" s="280" t="s">
        <v>1122</v>
      </c>
      <c r="F323" s="282" t="s">
        <v>824</v>
      </c>
      <c r="G323" s="271">
        <f ca="1">Лист2!G318</f>
        <v>0</v>
      </c>
    </row>
    <row r="324" spans="1:7" ht="27" customHeight="1">
      <c r="A324" s="411"/>
      <c r="B324" s="407"/>
      <c r="C324" s="410" t="s">
        <v>1157</v>
      </c>
      <c r="D324" s="410" t="s">
        <v>1163</v>
      </c>
      <c r="E324" s="410"/>
      <c r="F324" s="282" t="s">
        <v>1130</v>
      </c>
      <c r="G324" s="271">
        <f ca="1">Лист2!G319</f>
        <v>0</v>
      </c>
    </row>
    <row r="325" spans="1:7" ht="27" customHeight="1">
      <c r="A325" s="411"/>
      <c r="B325" s="407"/>
      <c r="C325" s="410"/>
      <c r="D325" s="410" t="s">
        <v>1164</v>
      </c>
      <c r="E325" s="410"/>
      <c r="F325" s="282" t="s">
        <v>824</v>
      </c>
      <c r="G325" s="271">
        <f ca="1">Лист2!G320</f>
        <v>29</v>
      </c>
    </row>
    <row r="326" spans="1:7" ht="166.5" customHeight="1">
      <c r="A326" s="407" t="s">
        <v>1150</v>
      </c>
      <c r="B326" s="407"/>
      <c r="C326" s="408" t="s">
        <v>1158</v>
      </c>
      <c r="D326" s="409" t="s">
        <v>1165</v>
      </c>
      <c r="E326" s="280" t="s">
        <v>1168</v>
      </c>
      <c r="F326" s="282" t="s">
        <v>1130</v>
      </c>
      <c r="G326" s="271">
        <f ca="1">Лист2!G321</f>
        <v>14</v>
      </c>
    </row>
    <row r="327" spans="1:7" ht="165.75">
      <c r="A327" s="407"/>
      <c r="B327" s="407"/>
      <c r="C327" s="408"/>
      <c r="D327" s="409"/>
      <c r="E327" s="280" t="s">
        <v>1169</v>
      </c>
      <c r="F327" s="282" t="s">
        <v>824</v>
      </c>
      <c r="G327" s="271">
        <f ca="1">Лист2!G322</f>
        <v>38</v>
      </c>
    </row>
    <row r="328" spans="1:7" ht="76.5">
      <c r="A328" s="407"/>
      <c r="B328" s="407"/>
      <c r="C328" s="408"/>
      <c r="D328" s="409"/>
      <c r="E328" s="280" t="s">
        <v>1170</v>
      </c>
      <c r="F328" s="282" t="s">
        <v>824</v>
      </c>
      <c r="G328" s="271">
        <f ca="1">Лист2!G323</f>
        <v>5</v>
      </c>
    </row>
    <row r="329" spans="1:7" ht="153.75" customHeight="1">
      <c r="A329" s="407"/>
      <c r="B329" s="407"/>
      <c r="C329" s="408"/>
      <c r="D329" s="409" t="s">
        <v>1166</v>
      </c>
      <c r="E329" s="280" t="s">
        <v>1171</v>
      </c>
      <c r="F329" s="282" t="s">
        <v>1130</v>
      </c>
      <c r="G329" s="271">
        <f ca="1">Лист2!G324</f>
        <v>0</v>
      </c>
    </row>
    <row r="330" spans="1:7" ht="165.75">
      <c r="A330" s="407"/>
      <c r="B330" s="407"/>
      <c r="C330" s="408"/>
      <c r="D330" s="409"/>
      <c r="E330" s="280" t="s">
        <v>1169</v>
      </c>
      <c r="F330" s="282" t="s">
        <v>824</v>
      </c>
      <c r="G330" s="271">
        <f ca="1">Лист2!G325</f>
        <v>0</v>
      </c>
    </row>
    <row r="331" spans="1:7" ht="76.5">
      <c r="A331" s="407"/>
      <c r="B331" s="407"/>
      <c r="C331" s="408"/>
      <c r="D331" s="409"/>
      <c r="E331" s="280" t="s">
        <v>1170</v>
      </c>
      <c r="F331" s="282" t="s">
        <v>824</v>
      </c>
      <c r="G331" s="271">
        <f ca="1">Лист2!G326</f>
        <v>0</v>
      </c>
    </row>
    <row r="332" spans="1:7" ht="36" customHeight="1">
      <c r="A332" s="407"/>
      <c r="B332" s="407"/>
      <c r="C332" s="408" t="s">
        <v>1159</v>
      </c>
      <c r="D332" s="408"/>
      <c r="E332" s="408"/>
      <c r="F332" s="282" t="s">
        <v>824</v>
      </c>
      <c r="G332" s="271">
        <f ca="1">Лист2!G327</f>
        <v>0</v>
      </c>
    </row>
    <row r="333" spans="1:7" ht="29.25" customHeight="1">
      <c r="A333" s="407"/>
      <c r="B333" s="407"/>
      <c r="C333" s="408" t="s">
        <v>1160</v>
      </c>
      <c r="D333" s="408"/>
      <c r="E333" s="408"/>
      <c r="F333" s="282" t="s">
        <v>824</v>
      </c>
      <c r="G333" s="271">
        <f ca="1">Лист2!G328</f>
        <v>29</v>
      </c>
    </row>
    <row r="334" spans="1:7" ht="26.25" customHeight="1">
      <c r="A334" s="411" t="s">
        <v>1149</v>
      </c>
      <c r="B334" s="412" t="s">
        <v>1488</v>
      </c>
      <c r="C334" s="412"/>
      <c r="D334" s="412"/>
      <c r="E334" s="412"/>
      <c r="F334" s="277" t="s">
        <v>786</v>
      </c>
      <c r="G334" s="271" t="str">
        <f ca="1">Лист2!G329</f>
        <v>5 класс</v>
      </c>
    </row>
    <row r="335" spans="1:7" ht="26.25" customHeight="1">
      <c r="A335" s="411"/>
      <c r="B335" s="407" t="s">
        <v>1060</v>
      </c>
      <c r="C335" s="413" t="s">
        <v>1065</v>
      </c>
      <c r="D335" s="413"/>
      <c r="E335" s="413"/>
      <c r="F335" s="279" t="s">
        <v>890</v>
      </c>
      <c r="G335" s="271">
        <f ca="1">Лист2!G330</f>
        <v>28</v>
      </c>
    </row>
    <row r="336" spans="1:7" ht="26.25" customHeight="1">
      <c r="A336" s="411"/>
      <c r="B336" s="407"/>
      <c r="C336" s="410" t="s">
        <v>1066</v>
      </c>
      <c r="D336" s="410"/>
      <c r="E336" s="410"/>
      <c r="F336" s="281" t="s">
        <v>890</v>
      </c>
      <c r="G336" s="271">
        <f ca="1">Лист2!G331</f>
        <v>0</v>
      </c>
    </row>
    <row r="337" spans="1:7" ht="26.25" customHeight="1">
      <c r="A337" s="411"/>
      <c r="B337" s="407"/>
      <c r="C337" s="410" t="s">
        <v>1067</v>
      </c>
      <c r="D337" s="410"/>
      <c r="E337" s="410"/>
      <c r="F337" s="281" t="s">
        <v>890</v>
      </c>
      <c r="G337" s="271">
        <f ca="1">Лист2!G332</f>
        <v>1</v>
      </c>
    </row>
    <row r="338" spans="1:7" ht="26.25" customHeight="1">
      <c r="A338" s="411"/>
      <c r="B338" s="407"/>
      <c r="C338" s="410" t="s">
        <v>1068</v>
      </c>
      <c r="D338" s="410"/>
      <c r="E338" s="410"/>
      <c r="F338" s="281" t="s">
        <v>890</v>
      </c>
      <c r="G338" s="271">
        <f ca="1">Лист2!G333</f>
        <v>0</v>
      </c>
    </row>
    <row r="339" spans="1:7" ht="26.25" customHeight="1">
      <c r="A339" s="411"/>
      <c r="B339" s="407"/>
      <c r="C339" s="410" t="s">
        <v>1069</v>
      </c>
      <c r="D339" s="410" t="s">
        <v>1098</v>
      </c>
      <c r="E339" s="410"/>
      <c r="F339" s="281" t="s">
        <v>890</v>
      </c>
      <c r="G339" s="271">
        <f ca="1">Лист2!G334</f>
        <v>5</v>
      </c>
    </row>
    <row r="340" spans="1:7" ht="26.25" customHeight="1">
      <c r="A340" s="411"/>
      <c r="B340" s="407"/>
      <c r="C340" s="410"/>
      <c r="D340" s="410" t="s">
        <v>1099</v>
      </c>
      <c r="E340" s="410"/>
      <c r="F340" s="281" t="s">
        <v>890</v>
      </c>
      <c r="G340" s="271">
        <f ca="1">Лист2!G335</f>
        <v>5</v>
      </c>
    </row>
    <row r="341" spans="1:7" ht="26.25" customHeight="1">
      <c r="A341" s="411"/>
      <c r="B341" s="407"/>
      <c r="C341" s="410"/>
      <c r="D341" s="410" t="s">
        <v>1100</v>
      </c>
      <c r="E341" s="410"/>
      <c r="F341" s="281" t="s">
        <v>890</v>
      </c>
      <c r="G341" s="271">
        <f ca="1">Лист2!G336</f>
        <v>1</v>
      </c>
    </row>
    <row r="342" spans="1:7" ht="64.5" customHeight="1">
      <c r="A342" s="411"/>
      <c r="B342" s="407" t="s">
        <v>1152</v>
      </c>
      <c r="C342" s="410" t="s">
        <v>1071</v>
      </c>
      <c r="D342" s="410" t="s">
        <v>1161</v>
      </c>
      <c r="E342" s="280" t="s">
        <v>1114</v>
      </c>
      <c r="F342" s="282" t="s">
        <v>824</v>
      </c>
      <c r="G342" s="271">
        <f ca="1">Лист2!G337</f>
        <v>0</v>
      </c>
    </row>
    <row r="343" spans="1:7" ht="51">
      <c r="A343" s="411"/>
      <c r="B343" s="407"/>
      <c r="C343" s="410"/>
      <c r="D343" s="410"/>
      <c r="E343" s="280" t="s">
        <v>1115</v>
      </c>
      <c r="F343" s="282" t="s">
        <v>824</v>
      </c>
      <c r="G343" s="271">
        <f ca="1">Лист2!G338</f>
        <v>1</v>
      </c>
    </row>
    <row r="344" spans="1:7" ht="89.25">
      <c r="A344" s="411"/>
      <c r="B344" s="407"/>
      <c r="C344" s="410"/>
      <c r="D344" s="410"/>
      <c r="E344" s="280" t="s">
        <v>1167</v>
      </c>
      <c r="F344" s="282" t="s">
        <v>824</v>
      </c>
      <c r="G344" s="271">
        <f ca="1">Лист2!G339</f>
        <v>0</v>
      </c>
    </row>
    <row r="345" spans="1:7" ht="21.75" customHeight="1">
      <c r="A345" s="411"/>
      <c r="B345" s="407"/>
      <c r="C345" s="410"/>
      <c r="D345" s="410" t="s">
        <v>1162</v>
      </c>
      <c r="E345" s="410"/>
      <c r="F345" s="282" t="s">
        <v>824</v>
      </c>
      <c r="G345" s="271">
        <f ca="1">Лист2!G340</f>
        <v>0</v>
      </c>
    </row>
    <row r="346" spans="1:7" ht="19.5" customHeight="1">
      <c r="A346" s="411"/>
      <c r="B346" s="407"/>
      <c r="C346" s="414" t="s">
        <v>1072</v>
      </c>
      <c r="D346" s="410" t="s">
        <v>1103</v>
      </c>
      <c r="E346" s="410"/>
      <c r="F346" s="282" t="s">
        <v>824</v>
      </c>
      <c r="G346" s="271">
        <f ca="1">Лист2!G341</f>
        <v>28</v>
      </c>
    </row>
    <row r="347" spans="1:7" ht="19.5" customHeight="1">
      <c r="A347" s="411"/>
      <c r="B347" s="407"/>
      <c r="C347" s="414"/>
      <c r="D347" s="410" t="s">
        <v>1104</v>
      </c>
      <c r="E347" s="410"/>
      <c r="F347" s="282" t="s">
        <v>824</v>
      </c>
      <c r="G347" s="271" t="str">
        <f ca="1">Лист2!G342</f>
        <v/>
      </c>
    </row>
    <row r="348" spans="1:7" ht="19.5" customHeight="1">
      <c r="A348" s="411"/>
      <c r="B348" s="407"/>
      <c r="C348" s="410" t="s">
        <v>1154</v>
      </c>
      <c r="D348" s="410"/>
      <c r="E348" s="410"/>
      <c r="F348" s="282" t="s">
        <v>786</v>
      </c>
      <c r="G348" s="271" t="str">
        <f ca="1">Лист2!G343</f>
        <v>в первую смену</v>
      </c>
    </row>
    <row r="349" spans="1:7" ht="19.5" customHeight="1">
      <c r="A349" s="411"/>
      <c r="B349" s="407"/>
      <c r="C349" s="280"/>
      <c r="D349" s="280"/>
      <c r="E349" s="280" t="s">
        <v>1117</v>
      </c>
      <c r="F349" s="282" t="s">
        <v>786</v>
      </c>
      <c r="G349" s="271">
        <f ca="1">Лист2!G344</f>
        <v>0</v>
      </c>
    </row>
    <row r="350" spans="1:7" ht="19.5" customHeight="1">
      <c r="A350" s="411"/>
      <c r="B350" s="407"/>
      <c r="C350" s="410" t="s">
        <v>1155</v>
      </c>
      <c r="D350" s="410"/>
      <c r="E350" s="410" t="s">
        <v>1118</v>
      </c>
      <c r="F350" s="282" t="s">
        <v>786</v>
      </c>
      <c r="G350" s="271">
        <f ca="1">Лист2!G345</f>
        <v>0</v>
      </c>
    </row>
    <row r="351" spans="1:7" ht="19.5" customHeight="1">
      <c r="A351" s="411"/>
      <c r="B351" s="407"/>
      <c r="C351" s="410"/>
      <c r="D351" s="410"/>
      <c r="E351" s="410"/>
      <c r="F351" s="282" t="s">
        <v>824</v>
      </c>
      <c r="G351" s="271">
        <f ca="1">Лист2!G346</f>
        <v>0</v>
      </c>
    </row>
    <row r="352" spans="1:7" ht="19.5" customHeight="1">
      <c r="A352" s="411"/>
      <c r="B352" s="407"/>
      <c r="C352" s="410"/>
      <c r="D352" s="410"/>
      <c r="E352" s="410" t="s">
        <v>1118</v>
      </c>
      <c r="F352" s="282" t="s">
        <v>786</v>
      </c>
      <c r="G352" s="271">
        <f ca="1">Лист2!G347</f>
        <v>0</v>
      </c>
    </row>
    <row r="353" spans="1:7" ht="19.5" customHeight="1">
      <c r="A353" s="411"/>
      <c r="B353" s="407"/>
      <c r="C353" s="410"/>
      <c r="D353" s="410"/>
      <c r="E353" s="410"/>
      <c r="F353" s="282" t="s">
        <v>824</v>
      </c>
      <c r="G353" s="271">
        <f ca="1">Лист2!G348</f>
        <v>0</v>
      </c>
    </row>
    <row r="354" spans="1:7" ht="19.5" customHeight="1">
      <c r="A354" s="411"/>
      <c r="B354" s="410" t="s">
        <v>1153</v>
      </c>
      <c r="C354" s="410"/>
      <c r="D354" s="410"/>
      <c r="E354" s="280" t="s">
        <v>1119</v>
      </c>
      <c r="F354" s="282" t="s">
        <v>1125</v>
      </c>
      <c r="G354" s="271">
        <f ca="1">Лист2!G349</f>
        <v>1</v>
      </c>
    </row>
    <row r="355" spans="1:7" ht="19.5" customHeight="1">
      <c r="A355" s="411"/>
      <c r="B355" s="410"/>
      <c r="C355" s="410"/>
      <c r="D355" s="410"/>
      <c r="E355" s="280" t="s">
        <v>1120</v>
      </c>
      <c r="F355" s="282" t="s">
        <v>824</v>
      </c>
      <c r="G355" s="271">
        <f ca="1">Лист2!G350</f>
        <v>28</v>
      </c>
    </row>
    <row r="356" spans="1:7" ht="19.5" customHeight="1">
      <c r="A356" s="411"/>
      <c r="B356" s="407" t="s">
        <v>1062</v>
      </c>
      <c r="C356" s="410" t="s">
        <v>1156</v>
      </c>
      <c r="D356" s="410" t="s">
        <v>1105</v>
      </c>
      <c r="E356" s="280" t="s">
        <v>1121</v>
      </c>
      <c r="F356" s="282" t="s">
        <v>824</v>
      </c>
      <c r="G356" s="271">
        <f ca="1">Лист2!G351</f>
        <v>9</v>
      </c>
    </row>
    <row r="357" spans="1:7" ht="19.5" customHeight="1">
      <c r="A357" s="411"/>
      <c r="B357" s="407"/>
      <c r="C357" s="410"/>
      <c r="D357" s="410"/>
      <c r="E357" s="280" t="s">
        <v>1122</v>
      </c>
      <c r="F357" s="282" t="s">
        <v>824</v>
      </c>
      <c r="G357" s="271">
        <f ca="1">Лист2!G352</f>
        <v>0</v>
      </c>
    </row>
    <row r="358" spans="1:7" ht="19.5" customHeight="1">
      <c r="A358" s="411"/>
      <c r="B358" s="407"/>
      <c r="C358" s="410"/>
      <c r="D358" s="410" t="s">
        <v>1106</v>
      </c>
      <c r="E358" s="280" t="s">
        <v>1121</v>
      </c>
      <c r="F358" s="282" t="s">
        <v>824</v>
      </c>
      <c r="G358" s="271">
        <f ca="1">Лист2!G353</f>
        <v>0</v>
      </c>
    </row>
    <row r="359" spans="1:7" ht="19.5" customHeight="1">
      <c r="A359" s="411"/>
      <c r="B359" s="407"/>
      <c r="C359" s="410"/>
      <c r="D359" s="410"/>
      <c r="E359" s="280" t="s">
        <v>1122</v>
      </c>
      <c r="F359" s="282" t="s">
        <v>824</v>
      </c>
      <c r="G359" s="271">
        <f ca="1">Лист2!G354</f>
        <v>0</v>
      </c>
    </row>
    <row r="360" spans="1:7" ht="19.5" customHeight="1">
      <c r="A360" s="411"/>
      <c r="B360" s="407"/>
      <c r="C360" s="410"/>
      <c r="D360" s="410" t="s">
        <v>1107</v>
      </c>
      <c r="E360" s="280" t="s">
        <v>1121</v>
      </c>
      <c r="F360" s="282" t="s">
        <v>824</v>
      </c>
      <c r="G360" s="271">
        <f ca="1">Лист2!G355</f>
        <v>28</v>
      </c>
    </row>
    <row r="361" spans="1:7" ht="19.5" customHeight="1">
      <c r="A361" s="411"/>
      <c r="B361" s="407"/>
      <c r="C361" s="410"/>
      <c r="D361" s="410"/>
      <c r="E361" s="280" t="s">
        <v>1122</v>
      </c>
      <c r="F361" s="282" t="s">
        <v>824</v>
      </c>
      <c r="G361" s="271">
        <f ca="1">Лист2!G356</f>
        <v>0</v>
      </c>
    </row>
    <row r="362" spans="1:7" ht="19.5" customHeight="1">
      <c r="A362" s="411"/>
      <c r="B362" s="407"/>
      <c r="C362" s="410"/>
      <c r="D362" s="410" t="s">
        <v>1108</v>
      </c>
      <c r="E362" s="280" t="s">
        <v>1121</v>
      </c>
      <c r="F362" s="282" t="s">
        <v>824</v>
      </c>
      <c r="G362" s="271">
        <f ca="1">Лист2!G357</f>
        <v>0</v>
      </c>
    </row>
    <row r="363" spans="1:7" ht="19.5" customHeight="1">
      <c r="A363" s="411"/>
      <c r="B363" s="407"/>
      <c r="C363" s="410"/>
      <c r="D363" s="410"/>
      <c r="E363" s="280" t="s">
        <v>1122</v>
      </c>
      <c r="F363" s="282" t="s">
        <v>824</v>
      </c>
      <c r="G363" s="271">
        <f ca="1">Лист2!G358</f>
        <v>0</v>
      </c>
    </row>
    <row r="364" spans="1:7" ht="19.5" customHeight="1">
      <c r="A364" s="411"/>
      <c r="B364" s="407"/>
      <c r="C364" s="410"/>
      <c r="D364" s="410" t="s">
        <v>1109</v>
      </c>
      <c r="E364" s="280" t="s">
        <v>1121</v>
      </c>
      <c r="F364" s="282" t="s">
        <v>824</v>
      </c>
      <c r="G364" s="271">
        <f ca="1">Лист2!G359</f>
        <v>0</v>
      </c>
    </row>
    <row r="365" spans="1:7" ht="19.5" customHeight="1">
      <c r="A365" s="411"/>
      <c r="B365" s="407"/>
      <c r="C365" s="410"/>
      <c r="D365" s="410"/>
      <c r="E365" s="280" t="s">
        <v>1122</v>
      </c>
      <c r="F365" s="282" t="s">
        <v>824</v>
      </c>
      <c r="G365" s="271">
        <f ca="1">Лист2!G360</f>
        <v>0</v>
      </c>
    </row>
    <row r="366" spans="1:7" ht="19.5" customHeight="1">
      <c r="A366" s="411"/>
      <c r="B366" s="407"/>
      <c r="C366" s="410"/>
      <c r="D366" s="410" t="s">
        <v>1110</v>
      </c>
      <c r="E366" s="280" t="s">
        <v>1121</v>
      </c>
      <c r="F366" s="282" t="s">
        <v>824</v>
      </c>
      <c r="G366" s="271">
        <f ca="1">Лист2!G361</f>
        <v>0</v>
      </c>
    </row>
    <row r="367" spans="1:7" ht="19.5" customHeight="1">
      <c r="A367" s="411"/>
      <c r="B367" s="407"/>
      <c r="C367" s="410"/>
      <c r="D367" s="410"/>
      <c r="E367" s="280" t="s">
        <v>1122</v>
      </c>
      <c r="F367" s="282" t="s">
        <v>824</v>
      </c>
      <c r="G367" s="271">
        <f ca="1">Лист2!G362</f>
        <v>0</v>
      </c>
    </row>
    <row r="368" spans="1:7" ht="19.5" customHeight="1">
      <c r="A368" s="411"/>
      <c r="B368" s="407"/>
      <c r="C368" s="410" t="s">
        <v>1157</v>
      </c>
      <c r="D368" s="410" t="s">
        <v>1163</v>
      </c>
      <c r="E368" s="410"/>
      <c r="F368" s="282" t="s">
        <v>1130</v>
      </c>
      <c r="G368" s="271">
        <f ca="1">Лист2!G363</f>
        <v>0</v>
      </c>
    </row>
    <row r="369" spans="1:7" ht="19.5" customHeight="1">
      <c r="A369" s="411"/>
      <c r="B369" s="407"/>
      <c r="C369" s="410"/>
      <c r="D369" s="410" t="s">
        <v>1164</v>
      </c>
      <c r="E369" s="410"/>
      <c r="F369" s="282" t="s">
        <v>824</v>
      </c>
      <c r="G369" s="271">
        <f ca="1">Лист2!G364</f>
        <v>28</v>
      </c>
    </row>
    <row r="370" spans="1:7" ht="166.5" customHeight="1">
      <c r="A370" s="407" t="s">
        <v>1150</v>
      </c>
      <c r="B370" s="407"/>
      <c r="C370" s="408" t="s">
        <v>1158</v>
      </c>
      <c r="D370" s="409" t="s">
        <v>1165</v>
      </c>
      <c r="E370" s="280" t="s">
        <v>1168</v>
      </c>
      <c r="F370" s="282" t="s">
        <v>1130</v>
      </c>
      <c r="G370" s="271">
        <f ca="1">Лист2!G365</f>
        <v>14</v>
      </c>
    </row>
    <row r="371" spans="1:7" ht="165.75">
      <c r="A371" s="407"/>
      <c r="B371" s="407"/>
      <c r="C371" s="408"/>
      <c r="D371" s="409"/>
      <c r="E371" s="280" t="s">
        <v>1169</v>
      </c>
      <c r="F371" s="282" t="s">
        <v>824</v>
      </c>
      <c r="G371" s="271">
        <f ca="1">Лист2!G366</f>
        <v>52</v>
      </c>
    </row>
    <row r="372" spans="1:7" ht="76.5">
      <c r="A372" s="407"/>
      <c r="B372" s="407"/>
      <c r="C372" s="408"/>
      <c r="D372" s="409"/>
      <c r="E372" s="280" t="s">
        <v>1170</v>
      </c>
      <c r="F372" s="282" t="s">
        <v>824</v>
      </c>
      <c r="G372" s="271">
        <f ca="1">Лист2!G367</f>
        <v>4</v>
      </c>
    </row>
    <row r="373" spans="1:7" ht="153.75" customHeight="1">
      <c r="A373" s="407"/>
      <c r="B373" s="407"/>
      <c r="C373" s="408"/>
      <c r="D373" s="409" t="s">
        <v>1166</v>
      </c>
      <c r="E373" s="280" t="s">
        <v>1171</v>
      </c>
      <c r="F373" s="282" t="s">
        <v>1130</v>
      </c>
      <c r="G373" s="271">
        <f ca="1">Лист2!G368</f>
        <v>0</v>
      </c>
    </row>
    <row r="374" spans="1:7" ht="165.75">
      <c r="A374" s="407"/>
      <c r="B374" s="407"/>
      <c r="C374" s="408"/>
      <c r="D374" s="409"/>
      <c r="E374" s="280" t="s">
        <v>1169</v>
      </c>
      <c r="F374" s="282" t="s">
        <v>824</v>
      </c>
      <c r="G374" s="271">
        <f ca="1">Лист2!G369</f>
        <v>0</v>
      </c>
    </row>
    <row r="375" spans="1:7" ht="76.5">
      <c r="A375" s="407"/>
      <c r="B375" s="407"/>
      <c r="C375" s="408"/>
      <c r="D375" s="409"/>
      <c r="E375" s="280" t="s">
        <v>1170</v>
      </c>
      <c r="F375" s="282" t="s">
        <v>824</v>
      </c>
      <c r="G375" s="271">
        <f ca="1">Лист2!G370</f>
        <v>0</v>
      </c>
    </row>
    <row r="376" spans="1:7" ht="22.5" customHeight="1">
      <c r="A376" s="407"/>
      <c r="B376" s="407"/>
      <c r="C376" s="408" t="s">
        <v>1159</v>
      </c>
      <c r="D376" s="408"/>
      <c r="E376" s="408"/>
      <c r="F376" s="282" t="s">
        <v>824</v>
      </c>
      <c r="G376" s="271">
        <f ca="1">Лист2!G371</f>
        <v>0</v>
      </c>
    </row>
    <row r="377" spans="1:7" ht="22.5" customHeight="1">
      <c r="A377" s="407"/>
      <c r="B377" s="407"/>
      <c r="C377" s="408" t="s">
        <v>1160</v>
      </c>
      <c r="D377" s="408"/>
      <c r="E377" s="408"/>
      <c r="F377" s="282" t="s">
        <v>824</v>
      </c>
      <c r="G377" s="271">
        <f ca="1">Лист2!G372</f>
        <v>28</v>
      </c>
    </row>
    <row r="378" spans="1:7" ht="22.5" customHeight="1">
      <c r="A378" s="411" t="s">
        <v>1149</v>
      </c>
      <c r="B378" s="412" t="s">
        <v>1488</v>
      </c>
      <c r="C378" s="412"/>
      <c r="D378" s="412"/>
      <c r="E378" s="412"/>
      <c r="F378" s="277" t="s">
        <v>786</v>
      </c>
      <c r="G378" s="271" t="str">
        <f ca="1">Лист2!G373</f>
        <v>5 класс</v>
      </c>
    </row>
    <row r="379" spans="1:7" ht="22.5" customHeight="1">
      <c r="A379" s="411"/>
      <c r="B379" s="407" t="s">
        <v>1060</v>
      </c>
      <c r="C379" s="413" t="s">
        <v>1065</v>
      </c>
      <c r="D379" s="413"/>
      <c r="E379" s="413"/>
      <c r="F379" s="279" t="s">
        <v>890</v>
      </c>
      <c r="G379" s="271">
        <f ca="1">Лист2!G374</f>
        <v>27</v>
      </c>
    </row>
    <row r="380" spans="1:7" ht="22.5" customHeight="1">
      <c r="A380" s="411"/>
      <c r="B380" s="407"/>
      <c r="C380" s="410" t="s">
        <v>1066</v>
      </c>
      <c r="D380" s="410"/>
      <c r="E380" s="410"/>
      <c r="F380" s="281" t="s">
        <v>890</v>
      </c>
      <c r="G380" s="271">
        <f ca="1">Лист2!G375</f>
        <v>0</v>
      </c>
    </row>
    <row r="381" spans="1:7" ht="22.5" customHeight="1">
      <c r="A381" s="411"/>
      <c r="B381" s="407"/>
      <c r="C381" s="410" t="s">
        <v>1067</v>
      </c>
      <c r="D381" s="410"/>
      <c r="E381" s="410"/>
      <c r="F381" s="281" t="s">
        <v>890</v>
      </c>
      <c r="G381" s="271">
        <f ca="1">Лист2!G376</f>
        <v>0</v>
      </c>
    </row>
    <row r="382" spans="1:7" ht="22.5" customHeight="1">
      <c r="A382" s="411"/>
      <c r="B382" s="407"/>
      <c r="C382" s="410" t="s">
        <v>1068</v>
      </c>
      <c r="D382" s="410"/>
      <c r="E382" s="410"/>
      <c r="F382" s="281" t="s">
        <v>890</v>
      </c>
      <c r="G382" s="271">
        <f ca="1">Лист2!G377</f>
        <v>6</v>
      </c>
    </row>
    <row r="383" spans="1:7" ht="22.5" customHeight="1">
      <c r="A383" s="411"/>
      <c r="B383" s="407"/>
      <c r="C383" s="410" t="s">
        <v>1069</v>
      </c>
      <c r="D383" s="410" t="s">
        <v>1098</v>
      </c>
      <c r="E383" s="410"/>
      <c r="F383" s="281" t="s">
        <v>890</v>
      </c>
      <c r="G383" s="271">
        <f ca="1">Лист2!G378</f>
        <v>7</v>
      </c>
    </row>
    <row r="384" spans="1:7" ht="22.5" customHeight="1">
      <c r="A384" s="411"/>
      <c r="B384" s="407"/>
      <c r="C384" s="410"/>
      <c r="D384" s="410" t="s">
        <v>1099</v>
      </c>
      <c r="E384" s="410"/>
      <c r="F384" s="281" t="s">
        <v>890</v>
      </c>
      <c r="G384" s="271">
        <f ca="1">Лист2!G379</f>
        <v>6</v>
      </c>
    </row>
    <row r="385" spans="1:7" ht="22.5" customHeight="1">
      <c r="A385" s="411"/>
      <c r="B385" s="407"/>
      <c r="C385" s="410"/>
      <c r="D385" s="410" t="s">
        <v>1100</v>
      </c>
      <c r="E385" s="410"/>
      <c r="F385" s="281" t="s">
        <v>890</v>
      </c>
      <c r="G385" s="271">
        <f ca="1">Лист2!G380</f>
        <v>0</v>
      </c>
    </row>
    <row r="386" spans="1:7" ht="64.5" customHeight="1">
      <c r="A386" s="411"/>
      <c r="B386" s="407" t="s">
        <v>1152</v>
      </c>
      <c r="C386" s="410" t="s">
        <v>1071</v>
      </c>
      <c r="D386" s="410" t="s">
        <v>1161</v>
      </c>
      <c r="E386" s="280" t="s">
        <v>1114</v>
      </c>
      <c r="F386" s="282" t="s">
        <v>824</v>
      </c>
      <c r="G386" s="271">
        <f ca="1">Лист2!G381</f>
        <v>0</v>
      </c>
    </row>
    <row r="387" spans="1:7" ht="51">
      <c r="A387" s="411"/>
      <c r="B387" s="407"/>
      <c r="C387" s="410"/>
      <c r="D387" s="410"/>
      <c r="E387" s="280" t="s">
        <v>1115</v>
      </c>
      <c r="F387" s="282" t="s">
        <v>824</v>
      </c>
      <c r="G387" s="271">
        <f ca="1">Лист2!G382</f>
        <v>0</v>
      </c>
    </row>
    <row r="388" spans="1:7" ht="89.25">
      <c r="A388" s="411"/>
      <c r="B388" s="407"/>
      <c r="C388" s="410"/>
      <c r="D388" s="410"/>
      <c r="E388" s="280" t="s">
        <v>1167</v>
      </c>
      <c r="F388" s="282" t="s">
        <v>824</v>
      </c>
      <c r="G388" s="271">
        <f ca="1">Лист2!G383</f>
        <v>0</v>
      </c>
    </row>
    <row r="389" spans="1:7" ht="21.75" customHeight="1">
      <c r="A389" s="411"/>
      <c r="B389" s="407"/>
      <c r="C389" s="410"/>
      <c r="D389" s="410" t="s">
        <v>1162</v>
      </c>
      <c r="E389" s="410"/>
      <c r="F389" s="282" t="s">
        <v>824</v>
      </c>
      <c r="G389" s="271">
        <f ca="1">Лист2!G384</f>
        <v>0</v>
      </c>
    </row>
    <row r="390" spans="1:7" ht="21.75" customHeight="1">
      <c r="A390" s="411"/>
      <c r="B390" s="407"/>
      <c r="C390" s="414" t="s">
        <v>1072</v>
      </c>
      <c r="D390" s="410" t="s">
        <v>1103</v>
      </c>
      <c r="E390" s="410"/>
      <c r="F390" s="282" t="s">
        <v>824</v>
      </c>
      <c r="G390" s="271">
        <f ca="1">Лист2!G385</f>
        <v>27</v>
      </c>
    </row>
    <row r="391" spans="1:7" ht="21.75" customHeight="1">
      <c r="A391" s="411"/>
      <c r="B391" s="407"/>
      <c r="C391" s="414"/>
      <c r="D391" s="410" t="s">
        <v>1104</v>
      </c>
      <c r="E391" s="410"/>
      <c r="F391" s="282" t="s">
        <v>824</v>
      </c>
      <c r="G391" s="271" t="str">
        <f ca="1">Лист2!G386</f>
        <v/>
      </c>
    </row>
    <row r="392" spans="1:7" ht="21.75" customHeight="1">
      <c r="A392" s="411"/>
      <c r="B392" s="407"/>
      <c r="C392" s="410" t="s">
        <v>1154</v>
      </c>
      <c r="D392" s="410"/>
      <c r="E392" s="410"/>
      <c r="F392" s="282" t="s">
        <v>786</v>
      </c>
      <c r="G392" s="271" t="str">
        <f ca="1">Лист2!G387</f>
        <v>в первую смену</v>
      </c>
    </row>
    <row r="393" spans="1:7" ht="21.75" customHeight="1">
      <c r="A393" s="411"/>
      <c r="B393" s="407"/>
      <c r="C393" s="280"/>
      <c r="D393" s="280"/>
      <c r="E393" s="280" t="s">
        <v>1117</v>
      </c>
      <c r="F393" s="282" t="s">
        <v>786</v>
      </c>
      <c r="G393" s="271">
        <f ca="1">Лист2!G388</f>
        <v>0</v>
      </c>
    </row>
    <row r="394" spans="1:7" ht="21.75" customHeight="1">
      <c r="A394" s="411"/>
      <c r="B394" s="407"/>
      <c r="C394" s="410" t="s">
        <v>1155</v>
      </c>
      <c r="D394" s="410"/>
      <c r="E394" s="410" t="s">
        <v>1118</v>
      </c>
      <c r="F394" s="282" t="s">
        <v>786</v>
      </c>
      <c r="G394" s="271">
        <f ca="1">Лист2!G389</f>
        <v>0</v>
      </c>
    </row>
    <row r="395" spans="1:7" ht="21.75" customHeight="1">
      <c r="A395" s="411"/>
      <c r="B395" s="407"/>
      <c r="C395" s="410"/>
      <c r="D395" s="410"/>
      <c r="E395" s="410"/>
      <c r="F395" s="282" t="s">
        <v>824</v>
      </c>
      <c r="G395" s="271">
        <f ca="1">Лист2!G390</f>
        <v>0</v>
      </c>
    </row>
    <row r="396" spans="1:7" ht="21.75" customHeight="1">
      <c r="A396" s="411"/>
      <c r="B396" s="407"/>
      <c r="C396" s="410"/>
      <c r="D396" s="410"/>
      <c r="E396" s="410" t="s">
        <v>1118</v>
      </c>
      <c r="F396" s="282" t="s">
        <v>786</v>
      </c>
      <c r="G396" s="271">
        <f ca="1">Лист2!G391</f>
        <v>0</v>
      </c>
    </row>
    <row r="397" spans="1:7" ht="21.75" customHeight="1">
      <c r="A397" s="411"/>
      <c r="B397" s="407"/>
      <c r="C397" s="410"/>
      <c r="D397" s="410"/>
      <c r="E397" s="410"/>
      <c r="F397" s="282" t="s">
        <v>824</v>
      </c>
      <c r="G397" s="271">
        <f ca="1">Лист2!G392</f>
        <v>0</v>
      </c>
    </row>
    <row r="398" spans="1:7" ht="21.75" customHeight="1">
      <c r="A398" s="411"/>
      <c r="B398" s="410" t="s">
        <v>1153</v>
      </c>
      <c r="C398" s="410"/>
      <c r="D398" s="410"/>
      <c r="E398" s="280" t="s">
        <v>1119</v>
      </c>
      <c r="F398" s="282" t="s">
        <v>1125</v>
      </c>
      <c r="G398" s="271">
        <f ca="1">Лист2!G393</f>
        <v>1</v>
      </c>
    </row>
    <row r="399" spans="1:7" ht="21.75" customHeight="1">
      <c r="A399" s="411"/>
      <c r="B399" s="410"/>
      <c r="C399" s="410"/>
      <c r="D399" s="410"/>
      <c r="E399" s="280" t="s">
        <v>1120</v>
      </c>
      <c r="F399" s="282" t="s">
        <v>824</v>
      </c>
      <c r="G399" s="271">
        <f ca="1">Лист2!G394</f>
        <v>27</v>
      </c>
    </row>
    <row r="400" spans="1:7" ht="21.75" customHeight="1">
      <c r="A400" s="411"/>
      <c r="B400" s="407" t="s">
        <v>1062</v>
      </c>
      <c r="C400" s="410" t="s">
        <v>1156</v>
      </c>
      <c r="D400" s="410" t="s">
        <v>1105</v>
      </c>
      <c r="E400" s="280" t="s">
        <v>1121</v>
      </c>
      <c r="F400" s="282" t="s">
        <v>824</v>
      </c>
      <c r="G400" s="271">
        <f ca="1">Лист2!G395</f>
        <v>0</v>
      </c>
    </row>
    <row r="401" spans="1:7" ht="21.75" customHeight="1">
      <c r="A401" s="411"/>
      <c r="B401" s="407"/>
      <c r="C401" s="410"/>
      <c r="D401" s="410"/>
      <c r="E401" s="280" t="s">
        <v>1122</v>
      </c>
      <c r="F401" s="282" t="s">
        <v>824</v>
      </c>
      <c r="G401" s="271">
        <f ca="1">Лист2!G396</f>
        <v>0</v>
      </c>
    </row>
    <row r="402" spans="1:7" ht="21.75" customHeight="1">
      <c r="A402" s="411"/>
      <c r="B402" s="407"/>
      <c r="C402" s="410"/>
      <c r="D402" s="410" t="s">
        <v>1106</v>
      </c>
      <c r="E402" s="280" t="s">
        <v>1121</v>
      </c>
      <c r="F402" s="282" t="s">
        <v>824</v>
      </c>
      <c r="G402" s="271">
        <f ca="1">Лист2!G397</f>
        <v>0</v>
      </c>
    </row>
    <row r="403" spans="1:7" ht="21.75" customHeight="1">
      <c r="A403" s="411"/>
      <c r="B403" s="407"/>
      <c r="C403" s="410"/>
      <c r="D403" s="410"/>
      <c r="E403" s="280" t="s">
        <v>1122</v>
      </c>
      <c r="F403" s="282" t="s">
        <v>824</v>
      </c>
      <c r="G403" s="271">
        <f ca="1">Лист2!G398</f>
        <v>0</v>
      </c>
    </row>
    <row r="404" spans="1:7" ht="21.75" customHeight="1">
      <c r="A404" s="411"/>
      <c r="B404" s="407"/>
      <c r="C404" s="410"/>
      <c r="D404" s="410" t="s">
        <v>1107</v>
      </c>
      <c r="E404" s="280" t="s">
        <v>1121</v>
      </c>
      <c r="F404" s="282" t="s">
        <v>824</v>
      </c>
      <c r="G404" s="271">
        <f ca="1">Лист2!G399</f>
        <v>9</v>
      </c>
    </row>
    <row r="405" spans="1:7" ht="21.75" customHeight="1">
      <c r="A405" s="411"/>
      <c r="B405" s="407"/>
      <c r="C405" s="410"/>
      <c r="D405" s="410"/>
      <c r="E405" s="280" t="s">
        <v>1122</v>
      </c>
      <c r="F405" s="282" t="s">
        <v>824</v>
      </c>
      <c r="G405" s="271">
        <f ca="1">Лист2!G400</f>
        <v>0</v>
      </c>
    </row>
    <row r="406" spans="1:7" ht="21.75" customHeight="1">
      <c r="A406" s="411"/>
      <c r="B406" s="407"/>
      <c r="C406" s="410"/>
      <c r="D406" s="410" t="s">
        <v>1108</v>
      </c>
      <c r="E406" s="280" t="s">
        <v>1121</v>
      </c>
      <c r="F406" s="282" t="s">
        <v>824</v>
      </c>
      <c r="G406" s="271">
        <f ca="1">Лист2!G401</f>
        <v>0</v>
      </c>
    </row>
    <row r="407" spans="1:7" ht="21.75" customHeight="1">
      <c r="A407" s="411"/>
      <c r="B407" s="407"/>
      <c r="C407" s="410"/>
      <c r="D407" s="410"/>
      <c r="E407" s="280" t="s">
        <v>1122</v>
      </c>
      <c r="F407" s="282" t="s">
        <v>824</v>
      </c>
      <c r="G407" s="271">
        <f ca="1">Лист2!G402</f>
        <v>0</v>
      </c>
    </row>
    <row r="408" spans="1:7" ht="21.75" customHeight="1">
      <c r="A408" s="411"/>
      <c r="B408" s="407"/>
      <c r="C408" s="410"/>
      <c r="D408" s="410" t="s">
        <v>1109</v>
      </c>
      <c r="E408" s="280" t="s">
        <v>1121</v>
      </c>
      <c r="F408" s="282" t="s">
        <v>824</v>
      </c>
      <c r="G408" s="271">
        <f ca="1">Лист2!G403</f>
        <v>0</v>
      </c>
    </row>
    <row r="409" spans="1:7" ht="21.75" customHeight="1">
      <c r="A409" s="411"/>
      <c r="B409" s="407"/>
      <c r="C409" s="410"/>
      <c r="D409" s="410"/>
      <c r="E409" s="280" t="s">
        <v>1122</v>
      </c>
      <c r="F409" s="282" t="s">
        <v>824</v>
      </c>
      <c r="G409" s="271">
        <f ca="1">Лист2!G404</f>
        <v>0</v>
      </c>
    </row>
    <row r="410" spans="1:7" ht="21.75" customHeight="1">
      <c r="A410" s="411"/>
      <c r="B410" s="407"/>
      <c r="C410" s="410"/>
      <c r="D410" s="410" t="s">
        <v>1110</v>
      </c>
      <c r="E410" s="280" t="s">
        <v>1121</v>
      </c>
      <c r="F410" s="282" t="s">
        <v>824</v>
      </c>
      <c r="G410" s="271">
        <f ca="1">Лист2!G405</f>
        <v>0</v>
      </c>
    </row>
    <row r="411" spans="1:7" ht="21.75" customHeight="1">
      <c r="A411" s="411"/>
      <c r="B411" s="407"/>
      <c r="C411" s="410"/>
      <c r="D411" s="410"/>
      <c r="E411" s="280" t="s">
        <v>1122</v>
      </c>
      <c r="F411" s="282" t="s">
        <v>824</v>
      </c>
      <c r="G411" s="271">
        <f ca="1">Лист2!G406</f>
        <v>0</v>
      </c>
    </row>
    <row r="412" spans="1:7" ht="21.75" customHeight="1">
      <c r="A412" s="411"/>
      <c r="B412" s="407"/>
      <c r="C412" s="410" t="s">
        <v>1157</v>
      </c>
      <c r="D412" s="410" t="s">
        <v>1163</v>
      </c>
      <c r="E412" s="410"/>
      <c r="F412" s="282" t="s">
        <v>1130</v>
      </c>
      <c r="G412" s="271">
        <f ca="1">Лист2!G407</f>
        <v>0</v>
      </c>
    </row>
    <row r="413" spans="1:7" ht="21.75" customHeight="1">
      <c r="A413" s="411"/>
      <c r="B413" s="407"/>
      <c r="C413" s="410"/>
      <c r="D413" s="410" t="s">
        <v>1164</v>
      </c>
      <c r="E413" s="410"/>
      <c r="F413" s="282" t="s">
        <v>824</v>
      </c>
      <c r="G413" s="271">
        <f ca="1">Лист2!G408</f>
        <v>27</v>
      </c>
    </row>
    <row r="414" spans="1:7" ht="166.5" customHeight="1">
      <c r="A414" s="407" t="s">
        <v>1150</v>
      </c>
      <c r="B414" s="407"/>
      <c r="C414" s="408" t="s">
        <v>1158</v>
      </c>
      <c r="D414" s="409" t="s">
        <v>1165</v>
      </c>
      <c r="E414" s="280" t="s">
        <v>1168</v>
      </c>
      <c r="F414" s="282" t="s">
        <v>1130</v>
      </c>
      <c r="G414" s="271">
        <f ca="1">Лист2!G409</f>
        <v>14</v>
      </c>
    </row>
    <row r="415" spans="1:7" ht="165.75">
      <c r="A415" s="407"/>
      <c r="B415" s="407"/>
      <c r="C415" s="408"/>
      <c r="D415" s="409"/>
      <c r="E415" s="280" t="s">
        <v>1169</v>
      </c>
      <c r="F415" s="282" t="s">
        <v>824</v>
      </c>
      <c r="G415" s="271">
        <f ca="1">Лист2!G410</f>
        <v>36</v>
      </c>
    </row>
    <row r="416" spans="1:7" ht="76.5">
      <c r="A416" s="407"/>
      <c r="B416" s="407"/>
      <c r="C416" s="408"/>
      <c r="D416" s="409"/>
      <c r="E416" s="280" t="s">
        <v>1170</v>
      </c>
      <c r="F416" s="282" t="s">
        <v>824</v>
      </c>
      <c r="G416" s="271">
        <f ca="1">Лист2!G411</f>
        <v>5</v>
      </c>
    </row>
    <row r="417" spans="1:7" ht="153.75" customHeight="1">
      <c r="A417" s="407"/>
      <c r="B417" s="407"/>
      <c r="C417" s="408"/>
      <c r="D417" s="409" t="s">
        <v>1166</v>
      </c>
      <c r="E417" s="280" t="s">
        <v>1171</v>
      </c>
      <c r="F417" s="282" t="s">
        <v>1130</v>
      </c>
      <c r="G417" s="271">
        <f ca="1">Лист2!G412</f>
        <v>0</v>
      </c>
    </row>
    <row r="418" spans="1:7" ht="165.75">
      <c r="A418" s="407"/>
      <c r="B418" s="407"/>
      <c r="C418" s="408"/>
      <c r="D418" s="409"/>
      <c r="E418" s="280" t="s">
        <v>1169</v>
      </c>
      <c r="F418" s="282" t="s">
        <v>824</v>
      </c>
      <c r="G418" s="271">
        <f ca="1">Лист2!G413</f>
        <v>0</v>
      </c>
    </row>
    <row r="419" spans="1:7" ht="76.5">
      <c r="A419" s="407"/>
      <c r="B419" s="407"/>
      <c r="C419" s="408"/>
      <c r="D419" s="409"/>
      <c r="E419" s="280" t="s">
        <v>1170</v>
      </c>
      <c r="F419" s="282" t="s">
        <v>824</v>
      </c>
      <c r="G419" s="271">
        <f ca="1">Лист2!G414</f>
        <v>0</v>
      </c>
    </row>
    <row r="420" spans="1:7" ht="24" customHeight="1">
      <c r="A420" s="407"/>
      <c r="B420" s="407"/>
      <c r="C420" s="408" t="s">
        <v>1159</v>
      </c>
      <c r="D420" s="408"/>
      <c r="E420" s="408"/>
      <c r="F420" s="282" t="s">
        <v>824</v>
      </c>
      <c r="G420" s="271">
        <f ca="1">Лист2!G415</f>
        <v>0</v>
      </c>
    </row>
    <row r="421" spans="1:7" ht="24" customHeight="1">
      <c r="A421" s="407"/>
      <c r="B421" s="407"/>
      <c r="C421" s="408" t="s">
        <v>1160</v>
      </c>
      <c r="D421" s="408"/>
      <c r="E421" s="408"/>
      <c r="F421" s="282" t="s">
        <v>824</v>
      </c>
      <c r="G421" s="271">
        <f ca="1">Лист2!G416</f>
        <v>27</v>
      </c>
    </row>
    <row r="422" spans="1:7" ht="24" customHeight="1">
      <c r="A422" s="411" t="s">
        <v>1149</v>
      </c>
      <c r="B422" s="412" t="s">
        <v>1488</v>
      </c>
      <c r="C422" s="412"/>
      <c r="D422" s="412"/>
      <c r="E422" s="412"/>
      <c r="F422" s="277" t="s">
        <v>786</v>
      </c>
      <c r="G422" s="271" t="str">
        <f ca="1">Лист2!G417</f>
        <v>5 класс</v>
      </c>
    </row>
    <row r="423" spans="1:7" ht="24" customHeight="1">
      <c r="A423" s="411"/>
      <c r="B423" s="407" t="s">
        <v>1060</v>
      </c>
      <c r="C423" s="413" t="s">
        <v>1065</v>
      </c>
      <c r="D423" s="413"/>
      <c r="E423" s="413"/>
      <c r="F423" s="279" t="s">
        <v>890</v>
      </c>
      <c r="G423" s="271">
        <f ca="1">Лист2!G418</f>
        <v>28</v>
      </c>
    </row>
    <row r="424" spans="1:7" ht="24" customHeight="1">
      <c r="A424" s="411"/>
      <c r="B424" s="407"/>
      <c r="C424" s="410" t="s">
        <v>1066</v>
      </c>
      <c r="D424" s="410"/>
      <c r="E424" s="410"/>
      <c r="F424" s="281" t="s">
        <v>890</v>
      </c>
      <c r="G424" s="271">
        <f ca="1">Лист2!G419</f>
        <v>0</v>
      </c>
    </row>
    <row r="425" spans="1:7" ht="24" customHeight="1">
      <c r="A425" s="411"/>
      <c r="B425" s="407"/>
      <c r="C425" s="410" t="s">
        <v>1067</v>
      </c>
      <c r="D425" s="410"/>
      <c r="E425" s="410"/>
      <c r="F425" s="281" t="s">
        <v>890</v>
      </c>
      <c r="G425" s="271">
        <f ca="1">Лист2!G420</f>
        <v>0</v>
      </c>
    </row>
    <row r="426" spans="1:7" ht="24" customHeight="1">
      <c r="A426" s="411"/>
      <c r="B426" s="407"/>
      <c r="C426" s="410" t="s">
        <v>1068</v>
      </c>
      <c r="D426" s="410"/>
      <c r="E426" s="410"/>
      <c r="F426" s="281" t="s">
        <v>890</v>
      </c>
      <c r="G426" s="271">
        <f ca="1">Лист2!G421</f>
        <v>10</v>
      </c>
    </row>
    <row r="427" spans="1:7" ht="24" customHeight="1">
      <c r="A427" s="411"/>
      <c r="B427" s="407"/>
      <c r="C427" s="410" t="s">
        <v>1069</v>
      </c>
      <c r="D427" s="410" t="s">
        <v>1098</v>
      </c>
      <c r="E427" s="410"/>
      <c r="F427" s="281" t="s">
        <v>890</v>
      </c>
      <c r="G427" s="271">
        <f ca="1">Лист2!G422</f>
        <v>6</v>
      </c>
    </row>
    <row r="428" spans="1:7" ht="24" customHeight="1">
      <c r="A428" s="411"/>
      <c r="B428" s="407"/>
      <c r="C428" s="410"/>
      <c r="D428" s="410" t="s">
        <v>1099</v>
      </c>
      <c r="E428" s="410"/>
      <c r="F428" s="281" t="s">
        <v>890</v>
      </c>
      <c r="G428" s="271">
        <f ca="1">Лист2!G423</f>
        <v>7</v>
      </c>
    </row>
    <row r="429" spans="1:7" ht="24" customHeight="1">
      <c r="A429" s="411"/>
      <c r="B429" s="407"/>
      <c r="C429" s="410"/>
      <c r="D429" s="410" t="s">
        <v>1100</v>
      </c>
      <c r="E429" s="410"/>
      <c r="F429" s="281" t="s">
        <v>890</v>
      </c>
      <c r="G429" s="271">
        <f ca="1">Лист2!G424</f>
        <v>4</v>
      </c>
    </row>
    <row r="430" spans="1:7" ht="64.5" customHeight="1">
      <c r="A430" s="411"/>
      <c r="B430" s="407" t="s">
        <v>1152</v>
      </c>
      <c r="C430" s="410" t="s">
        <v>1071</v>
      </c>
      <c r="D430" s="410" t="s">
        <v>1161</v>
      </c>
      <c r="E430" s="280" t="s">
        <v>1114</v>
      </c>
      <c r="F430" s="282" t="s">
        <v>824</v>
      </c>
      <c r="G430" s="271">
        <f ca="1">Лист2!G425</f>
        <v>0</v>
      </c>
    </row>
    <row r="431" spans="1:7" ht="51">
      <c r="A431" s="411"/>
      <c r="B431" s="407"/>
      <c r="C431" s="410"/>
      <c r="D431" s="410"/>
      <c r="E431" s="280" t="s">
        <v>1115</v>
      </c>
      <c r="F431" s="282" t="s">
        <v>824</v>
      </c>
      <c r="G431" s="271">
        <f ca="1">Лист2!G426</f>
        <v>0</v>
      </c>
    </row>
    <row r="432" spans="1:7" ht="89.25">
      <c r="A432" s="411"/>
      <c r="B432" s="407"/>
      <c r="C432" s="410"/>
      <c r="D432" s="410"/>
      <c r="E432" s="280" t="s">
        <v>1167</v>
      </c>
      <c r="F432" s="282" t="s">
        <v>824</v>
      </c>
      <c r="G432" s="271">
        <f ca="1">Лист2!G427</f>
        <v>0</v>
      </c>
    </row>
    <row r="433" spans="1:7" ht="25.5" customHeight="1">
      <c r="A433" s="411"/>
      <c r="B433" s="407"/>
      <c r="C433" s="410"/>
      <c r="D433" s="410" t="s">
        <v>1162</v>
      </c>
      <c r="E433" s="410"/>
      <c r="F433" s="282" t="s">
        <v>824</v>
      </c>
      <c r="G433" s="271">
        <f ca="1">Лист2!G428</f>
        <v>0</v>
      </c>
    </row>
    <row r="434" spans="1:7" ht="25.5" customHeight="1">
      <c r="A434" s="411"/>
      <c r="B434" s="407"/>
      <c r="C434" s="414" t="s">
        <v>1072</v>
      </c>
      <c r="D434" s="410" t="s">
        <v>1103</v>
      </c>
      <c r="E434" s="410"/>
      <c r="F434" s="282" t="s">
        <v>824</v>
      </c>
      <c r="G434" s="271">
        <f ca="1">Лист2!G429</f>
        <v>28</v>
      </c>
    </row>
    <row r="435" spans="1:7" ht="25.5" customHeight="1">
      <c r="A435" s="411"/>
      <c r="B435" s="407"/>
      <c r="C435" s="414"/>
      <c r="D435" s="410" t="s">
        <v>1104</v>
      </c>
      <c r="E435" s="410"/>
      <c r="F435" s="282" t="s">
        <v>824</v>
      </c>
      <c r="G435" s="271" t="str">
        <f ca="1">Лист2!G430</f>
        <v/>
      </c>
    </row>
    <row r="436" spans="1:7" ht="25.5" customHeight="1">
      <c r="A436" s="411"/>
      <c r="B436" s="407"/>
      <c r="C436" s="410" t="s">
        <v>1154</v>
      </c>
      <c r="D436" s="410"/>
      <c r="E436" s="410"/>
      <c r="F436" s="282" t="s">
        <v>786</v>
      </c>
      <c r="G436" s="271" t="str">
        <f ca="1">Лист2!G431</f>
        <v>в первую смену</v>
      </c>
    </row>
    <row r="437" spans="1:7" ht="25.5" customHeight="1">
      <c r="A437" s="411"/>
      <c r="B437" s="407"/>
      <c r="C437" s="280"/>
      <c r="D437" s="280"/>
      <c r="E437" s="280" t="s">
        <v>1117</v>
      </c>
      <c r="F437" s="282" t="s">
        <v>786</v>
      </c>
      <c r="G437" s="271">
        <f ca="1">Лист2!G432</f>
        <v>0</v>
      </c>
    </row>
    <row r="438" spans="1:7" ht="25.5" customHeight="1">
      <c r="A438" s="411"/>
      <c r="B438" s="407"/>
      <c r="C438" s="410" t="s">
        <v>1155</v>
      </c>
      <c r="D438" s="410"/>
      <c r="E438" s="410" t="s">
        <v>1118</v>
      </c>
      <c r="F438" s="282" t="s">
        <v>786</v>
      </c>
      <c r="G438" s="271">
        <f ca="1">Лист2!G433</f>
        <v>0</v>
      </c>
    </row>
    <row r="439" spans="1:7" ht="25.5" customHeight="1">
      <c r="A439" s="411"/>
      <c r="B439" s="407"/>
      <c r="C439" s="410"/>
      <c r="D439" s="410"/>
      <c r="E439" s="410"/>
      <c r="F439" s="282" t="s">
        <v>824</v>
      </c>
      <c r="G439" s="271">
        <f ca="1">Лист2!G434</f>
        <v>0</v>
      </c>
    </row>
    <row r="440" spans="1:7" ht="25.5" customHeight="1">
      <c r="A440" s="411"/>
      <c r="B440" s="407"/>
      <c r="C440" s="410"/>
      <c r="D440" s="410"/>
      <c r="E440" s="410" t="s">
        <v>1118</v>
      </c>
      <c r="F440" s="282" t="s">
        <v>786</v>
      </c>
      <c r="G440" s="271">
        <f ca="1">Лист2!G435</f>
        <v>0</v>
      </c>
    </row>
    <row r="441" spans="1:7" ht="25.5" customHeight="1">
      <c r="A441" s="411"/>
      <c r="B441" s="407"/>
      <c r="C441" s="410"/>
      <c r="D441" s="410"/>
      <c r="E441" s="410"/>
      <c r="F441" s="282" t="s">
        <v>824</v>
      </c>
      <c r="G441" s="271">
        <f ca="1">Лист2!G436</f>
        <v>0</v>
      </c>
    </row>
    <row r="442" spans="1:7" ht="25.5" customHeight="1">
      <c r="A442" s="411"/>
      <c r="B442" s="410" t="s">
        <v>1153</v>
      </c>
      <c r="C442" s="410"/>
      <c r="D442" s="410"/>
      <c r="E442" s="280" t="s">
        <v>1119</v>
      </c>
      <c r="F442" s="282" t="s">
        <v>1125</v>
      </c>
      <c r="G442" s="271">
        <f ca="1">Лист2!G437</f>
        <v>1</v>
      </c>
    </row>
    <row r="443" spans="1:7" ht="25.5" customHeight="1">
      <c r="A443" s="411"/>
      <c r="B443" s="410"/>
      <c r="C443" s="410"/>
      <c r="D443" s="410"/>
      <c r="E443" s="280" t="s">
        <v>1120</v>
      </c>
      <c r="F443" s="282" t="s">
        <v>824</v>
      </c>
      <c r="G443" s="271">
        <f ca="1">Лист2!G438</f>
        <v>28</v>
      </c>
    </row>
    <row r="444" spans="1:7" ht="25.5" customHeight="1">
      <c r="A444" s="411"/>
      <c r="B444" s="407" t="s">
        <v>1062</v>
      </c>
      <c r="C444" s="410" t="s">
        <v>1156</v>
      </c>
      <c r="D444" s="410" t="s">
        <v>1105</v>
      </c>
      <c r="E444" s="280" t="s">
        <v>1121</v>
      </c>
      <c r="F444" s="282" t="s">
        <v>824</v>
      </c>
      <c r="G444" s="271">
        <f ca="1">Лист2!G439</f>
        <v>9</v>
      </c>
    </row>
    <row r="445" spans="1:7" ht="25.5" customHeight="1">
      <c r="A445" s="411"/>
      <c r="B445" s="407"/>
      <c r="C445" s="410"/>
      <c r="D445" s="410"/>
      <c r="E445" s="280" t="s">
        <v>1122</v>
      </c>
      <c r="F445" s="282" t="s">
        <v>824</v>
      </c>
      <c r="G445" s="271">
        <f ca="1">Лист2!G440</f>
        <v>0</v>
      </c>
    </row>
    <row r="446" spans="1:7" ht="25.5" customHeight="1">
      <c r="A446" s="411"/>
      <c r="B446" s="407"/>
      <c r="C446" s="410"/>
      <c r="D446" s="410" t="s">
        <v>1106</v>
      </c>
      <c r="E446" s="280" t="s">
        <v>1121</v>
      </c>
      <c r="F446" s="282" t="s">
        <v>824</v>
      </c>
      <c r="G446" s="271">
        <f ca="1">Лист2!G441</f>
        <v>0</v>
      </c>
    </row>
    <row r="447" spans="1:7" ht="25.5" customHeight="1">
      <c r="A447" s="411"/>
      <c r="B447" s="407"/>
      <c r="C447" s="410"/>
      <c r="D447" s="410"/>
      <c r="E447" s="280" t="s">
        <v>1122</v>
      </c>
      <c r="F447" s="282" t="s">
        <v>824</v>
      </c>
      <c r="G447" s="271">
        <f ca="1">Лист2!G442</f>
        <v>0</v>
      </c>
    </row>
    <row r="448" spans="1:7" ht="25.5" customHeight="1">
      <c r="A448" s="411"/>
      <c r="B448" s="407"/>
      <c r="C448" s="410"/>
      <c r="D448" s="410" t="s">
        <v>1107</v>
      </c>
      <c r="E448" s="280" t="s">
        <v>1121</v>
      </c>
      <c r="F448" s="282" t="s">
        <v>824</v>
      </c>
      <c r="G448" s="271">
        <f ca="1">Лист2!G443</f>
        <v>0</v>
      </c>
    </row>
    <row r="449" spans="1:7" ht="25.5" customHeight="1">
      <c r="A449" s="411"/>
      <c r="B449" s="407"/>
      <c r="C449" s="410"/>
      <c r="D449" s="410"/>
      <c r="E449" s="280" t="s">
        <v>1122</v>
      </c>
      <c r="F449" s="282" t="s">
        <v>824</v>
      </c>
      <c r="G449" s="271">
        <f ca="1">Лист2!G444</f>
        <v>0</v>
      </c>
    </row>
    <row r="450" spans="1:7" ht="25.5" customHeight="1">
      <c r="A450" s="411"/>
      <c r="B450" s="407"/>
      <c r="C450" s="410"/>
      <c r="D450" s="410" t="s">
        <v>1108</v>
      </c>
      <c r="E450" s="280" t="s">
        <v>1121</v>
      </c>
      <c r="F450" s="282" t="s">
        <v>824</v>
      </c>
      <c r="G450" s="271">
        <f ca="1">Лист2!G445</f>
        <v>0</v>
      </c>
    </row>
    <row r="451" spans="1:7" ht="25.5" customHeight="1">
      <c r="A451" s="411"/>
      <c r="B451" s="407"/>
      <c r="C451" s="410"/>
      <c r="D451" s="410"/>
      <c r="E451" s="280" t="s">
        <v>1122</v>
      </c>
      <c r="F451" s="282" t="s">
        <v>824</v>
      </c>
      <c r="G451" s="271">
        <f ca="1">Лист2!G446</f>
        <v>0</v>
      </c>
    </row>
    <row r="452" spans="1:7" ht="25.5" customHeight="1">
      <c r="A452" s="411"/>
      <c r="B452" s="407"/>
      <c r="C452" s="410"/>
      <c r="D452" s="410" t="s">
        <v>1109</v>
      </c>
      <c r="E452" s="280" t="s">
        <v>1121</v>
      </c>
      <c r="F452" s="282" t="s">
        <v>824</v>
      </c>
      <c r="G452" s="271">
        <f ca="1">Лист2!G447</f>
        <v>0</v>
      </c>
    </row>
    <row r="453" spans="1:7" ht="25.5" customHeight="1">
      <c r="A453" s="411"/>
      <c r="B453" s="407"/>
      <c r="C453" s="410"/>
      <c r="D453" s="410"/>
      <c r="E453" s="280" t="s">
        <v>1122</v>
      </c>
      <c r="F453" s="282" t="s">
        <v>824</v>
      </c>
      <c r="G453" s="271">
        <f ca="1">Лист2!G448</f>
        <v>0</v>
      </c>
    </row>
    <row r="454" spans="1:7" ht="25.5" customHeight="1">
      <c r="A454" s="411"/>
      <c r="B454" s="407"/>
      <c r="C454" s="410"/>
      <c r="D454" s="410" t="s">
        <v>1110</v>
      </c>
      <c r="E454" s="280" t="s">
        <v>1121</v>
      </c>
      <c r="F454" s="282" t="s">
        <v>824</v>
      </c>
      <c r="G454" s="271">
        <f ca="1">Лист2!G449</f>
        <v>0</v>
      </c>
    </row>
    <row r="455" spans="1:7" ht="25.5" customHeight="1">
      <c r="A455" s="411"/>
      <c r="B455" s="407"/>
      <c r="C455" s="410"/>
      <c r="D455" s="410"/>
      <c r="E455" s="280" t="s">
        <v>1122</v>
      </c>
      <c r="F455" s="282" t="s">
        <v>824</v>
      </c>
      <c r="G455" s="271">
        <f ca="1">Лист2!G450</f>
        <v>0</v>
      </c>
    </row>
    <row r="456" spans="1:7" ht="25.5" customHeight="1">
      <c r="A456" s="411"/>
      <c r="B456" s="407"/>
      <c r="C456" s="410" t="s">
        <v>1157</v>
      </c>
      <c r="D456" s="410" t="s">
        <v>1163</v>
      </c>
      <c r="E456" s="410"/>
      <c r="F456" s="282" t="s">
        <v>1130</v>
      </c>
      <c r="G456" s="271">
        <f ca="1">Лист2!G451</f>
        <v>0</v>
      </c>
    </row>
    <row r="457" spans="1:7" ht="15.75" customHeight="1">
      <c r="A457" s="411"/>
      <c r="B457" s="407"/>
      <c r="C457" s="410"/>
      <c r="D457" s="410" t="s">
        <v>1164</v>
      </c>
      <c r="E457" s="410"/>
      <c r="F457" s="282" t="s">
        <v>824</v>
      </c>
      <c r="G457" s="271">
        <f ca="1">Лист2!G452</f>
        <v>28</v>
      </c>
    </row>
    <row r="458" spans="1:7" ht="166.5" customHeight="1">
      <c r="A458" s="407" t="s">
        <v>1150</v>
      </c>
      <c r="B458" s="407"/>
      <c r="C458" s="408" t="s">
        <v>1158</v>
      </c>
      <c r="D458" s="409" t="s">
        <v>1165</v>
      </c>
      <c r="E458" s="280" t="s">
        <v>1168</v>
      </c>
      <c r="F458" s="282" t="s">
        <v>1130</v>
      </c>
      <c r="G458" s="271">
        <f ca="1">Лист2!G453</f>
        <v>14</v>
      </c>
    </row>
    <row r="459" spans="1:7" ht="165.75">
      <c r="A459" s="407"/>
      <c r="B459" s="407"/>
      <c r="C459" s="408"/>
      <c r="D459" s="409"/>
      <c r="E459" s="280" t="s">
        <v>1169</v>
      </c>
      <c r="F459" s="282" t="s">
        <v>824</v>
      </c>
      <c r="G459" s="271">
        <f ca="1">Лист2!G454</f>
        <v>20</v>
      </c>
    </row>
    <row r="460" spans="1:7" ht="76.5">
      <c r="A460" s="407"/>
      <c r="B460" s="407"/>
      <c r="C460" s="408"/>
      <c r="D460" s="409"/>
      <c r="E460" s="280" t="s">
        <v>1170</v>
      </c>
      <c r="F460" s="282" t="s">
        <v>824</v>
      </c>
      <c r="G460" s="271">
        <f ca="1">Лист2!G455</f>
        <v>2</v>
      </c>
    </row>
    <row r="461" spans="1:7" ht="153.75" customHeight="1">
      <c r="A461" s="407"/>
      <c r="B461" s="407"/>
      <c r="C461" s="408"/>
      <c r="D461" s="409" t="s">
        <v>1166</v>
      </c>
      <c r="E461" s="280" t="s">
        <v>1171</v>
      </c>
      <c r="F461" s="282" t="s">
        <v>1130</v>
      </c>
      <c r="G461" s="271">
        <f ca="1">Лист2!G456</f>
        <v>0</v>
      </c>
    </row>
    <row r="462" spans="1:7" ht="165.75">
      <c r="A462" s="407"/>
      <c r="B462" s="407"/>
      <c r="C462" s="408"/>
      <c r="D462" s="409"/>
      <c r="E462" s="280" t="s">
        <v>1169</v>
      </c>
      <c r="F462" s="282" t="s">
        <v>824</v>
      </c>
      <c r="G462" s="271">
        <f ca="1">Лист2!G457</f>
        <v>0</v>
      </c>
    </row>
    <row r="463" spans="1:7" ht="76.5">
      <c r="A463" s="407"/>
      <c r="B463" s="407"/>
      <c r="C463" s="408"/>
      <c r="D463" s="409"/>
      <c r="E463" s="280" t="s">
        <v>1170</v>
      </c>
      <c r="F463" s="282" t="s">
        <v>824</v>
      </c>
      <c r="G463" s="271">
        <f ca="1">Лист2!G458</f>
        <v>0</v>
      </c>
    </row>
    <row r="464" spans="1:7" ht="23.25" customHeight="1">
      <c r="A464" s="407"/>
      <c r="B464" s="407"/>
      <c r="C464" s="408" t="s">
        <v>1159</v>
      </c>
      <c r="D464" s="408"/>
      <c r="E464" s="408"/>
      <c r="F464" s="282" t="s">
        <v>824</v>
      </c>
      <c r="G464" s="271">
        <f ca="1">Лист2!G459</f>
        <v>0</v>
      </c>
    </row>
    <row r="465" spans="1:7" ht="23.25" customHeight="1">
      <c r="A465" s="407"/>
      <c r="B465" s="407"/>
      <c r="C465" s="408" t="s">
        <v>1160</v>
      </c>
      <c r="D465" s="408"/>
      <c r="E465" s="408"/>
      <c r="F465" s="282" t="s">
        <v>824</v>
      </c>
      <c r="G465" s="271">
        <f ca="1">Лист2!G460</f>
        <v>28</v>
      </c>
    </row>
    <row r="466" spans="1:7" ht="29.25" customHeight="1">
      <c r="A466" s="405" t="s">
        <v>1177</v>
      </c>
      <c r="B466" s="406" t="s">
        <v>1488</v>
      </c>
      <c r="C466" s="406"/>
      <c r="D466" s="406"/>
      <c r="E466" s="406"/>
      <c r="F466" s="276" t="s">
        <v>786</v>
      </c>
      <c r="G466" s="271" t="str">
        <f ca="1">Лист2!G461</f>
        <v>10 класс</v>
      </c>
    </row>
    <row r="467" spans="1:7" ht="29.25" customHeight="1">
      <c r="A467" s="405"/>
      <c r="B467" s="393" t="s">
        <v>1060</v>
      </c>
      <c r="C467" s="360" t="s">
        <v>1065</v>
      </c>
      <c r="D467" s="360"/>
      <c r="E467" s="360"/>
      <c r="F467" s="80" t="s">
        <v>890</v>
      </c>
      <c r="G467" s="271">
        <f ca="1">Лист2!G462</f>
        <v>16</v>
      </c>
    </row>
    <row r="468" spans="1:7" ht="29.25" customHeight="1">
      <c r="A468" s="405"/>
      <c r="B468" s="393"/>
      <c r="C468" s="360" t="s">
        <v>1066</v>
      </c>
      <c r="D468" s="360"/>
      <c r="E468" s="360"/>
      <c r="F468" s="80" t="s">
        <v>890</v>
      </c>
      <c r="G468" s="271">
        <f ca="1">Лист2!G463</f>
        <v>0</v>
      </c>
    </row>
    <row r="469" spans="1:7" ht="29.25" customHeight="1">
      <c r="A469" s="405"/>
      <c r="B469" s="393"/>
      <c r="C469" s="360" t="s">
        <v>1067</v>
      </c>
      <c r="D469" s="360"/>
      <c r="E469" s="360"/>
      <c r="F469" s="80" t="s">
        <v>890</v>
      </c>
      <c r="G469" s="271">
        <f ca="1">Лист2!G464</f>
        <v>0</v>
      </c>
    </row>
    <row r="470" spans="1:7" ht="38.25" customHeight="1">
      <c r="A470" s="405"/>
      <c r="B470" s="393"/>
      <c r="C470" s="360" t="s">
        <v>1068</v>
      </c>
      <c r="D470" s="360"/>
      <c r="E470" s="360"/>
      <c r="F470" s="80" t="s">
        <v>890</v>
      </c>
      <c r="G470" s="271">
        <f ca="1">Лист2!G465</f>
        <v>1</v>
      </c>
    </row>
    <row r="471" spans="1:7" ht="29.25" customHeight="1">
      <c r="A471" s="405"/>
      <c r="B471" s="393"/>
      <c r="C471" s="360" t="s">
        <v>1069</v>
      </c>
      <c r="D471" s="360" t="s">
        <v>1098</v>
      </c>
      <c r="E471" s="360"/>
      <c r="F471" s="80" t="s">
        <v>890</v>
      </c>
      <c r="G471" s="271">
        <f ca="1">Лист2!G466</f>
        <v>0</v>
      </c>
    </row>
    <row r="472" spans="1:7" ht="29.25" customHeight="1">
      <c r="A472" s="405"/>
      <c r="B472" s="393"/>
      <c r="C472" s="360"/>
      <c r="D472" s="360" t="s">
        <v>1099</v>
      </c>
      <c r="E472" s="360"/>
      <c r="F472" s="80" t="s">
        <v>890</v>
      </c>
      <c r="G472" s="271">
        <f ca="1">Лист2!G467</f>
        <v>0</v>
      </c>
    </row>
    <row r="473" spans="1:7" ht="29.25" customHeight="1">
      <c r="A473" s="405"/>
      <c r="B473" s="393"/>
      <c r="C473" s="360"/>
      <c r="D473" s="360" t="s">
        <v>1100</v>
      </c>
      <c r="E473" s="360"/>
      <c r="F473" s="80" t="s">
        <v>890</v>
      </c>
      <c r="G473" s="271">
        <f ca="1">Лист2!G468</f>
        <v>0</v>
      </c>
    </row>
    <row r="474" spans="1:7" ht="99.75" customHeight="1">
      <c r="A474" s="405"/>
      <c r="B474" s="393" t="s">
        <v>1178</v>
      </c>
      <c r="C474" s="360" t="s">
        <v>1071</v>
      </c>
      <c r="D474" s="360" t="s">
        <v>1186</v>
      </c>
      <c r="E474" s="84" t="s">
        <v>1114</v>
      </c>
      <c r="F474" s="80" t="s">
        <v>890</v>
      </c>
      <c r="G474" s="271">
        <f ca="1">Лист2!G469</f>
        <v>0</v>
      </c>
    </row>
    <row r="475" spans="1:7" ht="99.75" customHeight="1">
      <c r="A475" s="405"/>
      <c r="B475" s="393"/>
      <c r="C475" s="360"/>
      <c r="D475" s="360"/>
      <c r="E475" s="84" t="s">
        <v>1115</v>
      </c>
      <c r="F475" s="276" t="s">
        <v>824</v>
      </c>
      <c r="G475" s="271">
        <f ca="1">Лист2!G470</f>
        <v>0</v>
      </c>
    </row>
    <row r="476" spans="1:7" ht="99.75" customHeight="1">
      <c r="A476" s="405"/>
      <c r="B476" s="393"/>
      <c r="C476" s="360"/>
      <c r="D476" s="360"/>
      <c r="E476" s="84" t="s">
        <v>1167</v>
      </c>
      <c r="F476" s="276" t="s">
        <v>824</v>
      </c>
      <c r="G476" s="271">
        <f ca="1">Лист2!G471</f>
        <v>0</v>
      </c>
    </row>
    <row r="477" spans="1:7" ht="41.25" customHeight="1">
      <c r="A477" s="405"/>
      <c r="B477" s="393"/>
      <c r="C477" s="360"/>
      <c r="D477" s="360" t="s">
        <v>1162</v>
      </c>
      <c r="E477" s="360"/>
      <c r="F477" s="276" t="s">
        <v>824</v>
      </c>
      <c r="G477" s="271">
        <f ca="1">Лист2!G472</f>
        <v>0</v>
      </c>
    </row>
    <row r="478" spans="1:7" ht="15.75" customHeight="1">
      <c r="A478" s="405"/>
      <c r="B478" s="393"/>
      <c r="C478" s="378" t="s">
        <v>1072</v>
      </c>
      <c r="D478" s="360" t="s">
        <v>1103</v>
      </c>
      <c r="E478" s="360"/>
      <c r="F478" s="276" t="s">
        <v>824</v>
      </c>
      <c r="G478" s="271">
        <f ca="1">Лист2!G473</f>
        <v>16</v>
      </c>
    </row>
    <row r="479" spans="1:7" ht="42" customHeight="1">
      <c r="A479" s="405"/>
      <c r="B479" s="393"/>
      <c r="C479" s="378"/>
      <c r="D479" s="360" t="s">
        <v>1104</v>
      </c>
      <c r="E479" s="360"/>
      <c r="F479" s="276" t="s">
        <v>824</v>
      </c>
      <c r="G479" s="271" t="str">
        <f ca="1">Лист2!G474</f>
        <v/>
      </c>
    </row>
    <row r="480" spans="1:7" ht="28.5" customHeight="1">
      <c r="A480" s="405"/>
      <c r="B480" s="393"/>
      <c r="C480" s="378" t="s">
        <v>1180</v>
      </c>
      <c r="D480" s="360" t="s">
        <v>1187</v>
      </c>
      <c r="E480" s="360"/>
      <c r="F480" s="276" t="s">
        <v>1198</v>
      </c>
      <c r="G480" s="271" t="str">
        <f ca="1">Лист2!G475</f>
        <v xml:space="preserve">другое </v>
      </c>
    </row>
    <row r="481" spans="1:7" ht="51.75" customHeight="1">
      <c r="A481" s="405"/>
      <c r="B481" s="393"/>
      <c r="C481" s="378"/>
      <c r="D481" s="360" t="s">
        <v>1188</v>
      </c>
      <c r="E481" s="84" t="s">
        <v>1191</v>
      </c>
      <c r="F481" s="276" t="s">
        <v>824</v>
      </c>
      <c r="G481" s="271">
        <f ca="1">Лист2!G476</f>
        <v>16</v>
      </c>
    </row>
    <row r="482" spans="1:7" ht="47.25" customHeight="1">
      <c r="A482" s="405"/>
      <c r="B482" s="393"/>
      <c r="C482" s="378"/>
      <c r="D482" s="360"/>
      <c r="E482" s="84" t="s">
        <v>1192</v>
      </c>
      <c r="F482" s="276" t="s">
        <v>824</v>
      </c>
      <c r="G482" s="271">
        <f ca="1">Лист2!G477</f>
        <v>0</v>
      </c>
    </row>
    <row r="483" spans="1:7" ht="23.25" customHeight="1">
      <c r="A483" s="405"/>
      <c r="B483" s="393"/>
      <c r="C483" s="360" t="s">
        <v>1181</v>
      </c>
      <c r="D483" s="360"/>
      <c r="E483" s="360"/>
      <c r="F483" s="276" t="s">
        <v>786</v>
      </c>
      <c r="G483" s="271" t="str">
        <f ca="1">Лист2!G478</f>
        <v>в первую смену</v>
      </c>
    </row>
    <row r="484" spans="1:7" ht="15.75" customHeight="1">
      <c r="A484" s="405"/>
      <c r="B484" s="393" t="s">
        <v>1179</v>
      </c>
      <c r="C484" s="360" t="s">
        <v>1117</v>
      </c>
      <c r="D484" s="360"/>
      <c r="E484" s="360"/>
      <c r="F484" s="276" t="s">
        <v>786</v>
      </c>
      <c r="G484" s="271" t="str">
        <f ca="1">Лист2!G479</f>
        <v>Технологический</v>
      </c>
    </row>
    <row r="485" spans="1:7" ht="15.75" customHeight="1">
      <c r="A485" s="405"/>
      <c r="B485" s="393"/>
      <c r="C485" s="360" t="s">
        <v>1182</v>
      </c>
      <c r="D485" s="360"/>
      <c r="E485" s="84"/>
      <c r="F485" s="276"/>
      <c r="G485" s="271">
        <f ca="1">Лист2!G480</f>
        <v>0</v>
      </c>
    </row>
    <row r="486" spans="1:7" ht="51.75" customHeight="1">
      <c r="A486" s="405"/>
      <c r="B486" s="393"/>
      <c r="C486" s="360"/>
      <c r="D486" s="360"/>
      <c r="E486" s="188" t="s">
        <v>1193</v>
      </c>
      <c r="F486" s="276" t="s">
        <v>824</v>
      </c>
      <c r="G486" s="271">
        <f ca="1">Лист2!G481</f>
        <v>0</v>
      </c>
    </row>
    <row r="487" spans="1:7" ht="51">
      <c r="A487" s="405"/>
      <c r="B487" s="393"/>
      <c r="C487" s="360"/>
      <c r="D487" s="360"/>
      <c r="E487" s="188" t="s">
        <v>1030</v>
      </c>
      <c r="F487" s="276" t="s">
        <v>824</v>
      </c>
      <c r="G487" s="271">
        <f ca="1">Лист2!G482</f>
        <v>0</v>
      </c>
    </row>
    <row r="488" spans="1:7" ht="51">
      <c r="A488" s="405"/>
      <c r="B488" s="393"/>
      <c r="C488" s="360"/>
      <c r="D488" s="360"/>
      <c r="E488" s="188" t="s">
        <v>1032</v>
      </c>
      <c r="F488" s="276" t="s">
        <v>824</v>
      </c>
      <c r="G488" s="271">
        <f ca="1">Лист2!G483</f>
        <v>0</v>
      </c>
    </row>
    <row r="489" spans="1:7" ht="63.75">
      <c r="A489" s="405"/>
      <c r="B489" s="393"/>
      <c r="C489" s="360"/>
      <c r="D489" s="360"/>
      <c r="E489" s="188" t="s">
        <v>1034</v>
      </c>
      <c r="F489" s="276" t="s">
        <v>824</v>
      </c>
      <c r="G489" s="271">
        <f ca="1">Лист2!G484</f>
        <v>0</v>
      </c>
    </row>
    <row r="490" spans="1:7" ht="63.75">
      <c r="A490" s="405"/>
      <c r="B490" s="393"/>
      <c r="C490" s="360"/>
      <c r="D490" s="360"/>
      <c r="E490" s="188" t="s">
        <v>1036</v>
      </c>
      <c r="F490" s="276" t="s">
        <v>824</v>
      </c>
      <c r="G490" s="271">
        <f ca="1">Лист2!G485</f>
        <v>0</v>
      </c>
    </row>
    <row r="491" spans="1:7" ht="76.5">
      <c r="A491" s="405"/>
      <c r="B491" s="393"/>
      <c r="C491" s="360"/>
      <c r="D491" s="360"/>
      <c r="E491" s="188" t="s">
        <v>1037</v>
      </c>
      <c r="F491" s="276" t="s">
        <v>824</v>
      </c>
      <c r="G491" s="271">
        <f ca="1">Лист2!G486</f>
        <v>0</v>
      </c>
    </row>
    <row r="492" spans="1:7" ht="51">
      <c r="A492" s="405"/>
      <c r="B492" s="393"/>
      <c r="C492" s="360"/>
      <c r="D492" s="360"/>
      <c r="E492" s="188" t="s">
        <v>1038</v>
      </c>
      <c r="F492" s="276" t="s">
        <v>824</v>
      </c>
      <c r="G492" s="271">
        <f ca="1">Лист2!G487</f>
        <v>0</v>
      </c>
    </row>
    <row r="493" spans="1:7" ht="51">
      <c r="A493" s="405"/>
      <c r="B493" s="393"/>
      <c r="C493" s="360"/>
      <c r="D493" s="360"/>
      <c r="E493" s="188" t="s">
        <v>1039</v>
      </c>
      <c r="F493" s="276" t="s">
        <v>824</v>
      </c>
      <c r="G493" s="271">
        <f ca="1">Лист2!G488</f>
        <v>0</v>
      </c>
    </row>
    <row r="494" spans="1:7" ht="51">
      <c r="A494" s="405"/>
      <c r="B494" s="393"/>
      <c r="C494" s="360"/>
      <c r="D494" s="360"/>
      <c r="E494" s="188" t="s">
        <v>1040</v>
      </c>
      <c r="F494" s="276" t="s">
        <v>824</v>
      </c>
      <c r="G494" s="271">
        <f ca="1">Лист2!G489</f>
        <v>0</v>
      </c>
    </row>
    <row r="495" spans="1:7" ht="51">
      <c r="A495" s="405"/>
      <c r="B495" s="393"/>
      <c r="C495" s="360"/>
      <c r="D495" s="360"/>
      <c r="E495" s="188" t="s">
        <v>1041</v>
      </c>
      <c r="F495" s="276" t="s">
        <v>824</v>
      </c>
      <c r="G495" s="271">
        <f ca="1">Лист2!G490</f>
        <v>0</v>
      </c>
    </row>
    <row r="496" spans="1:7" ht="140.25">
      <c r="A496" s="405"/>
      <c r="B496" s="393"/>
      <c r="C496" s="360"/>
      <c r="D496" s="360"/>
      <c r="E496" s="188" t="s">
        <v>1042</v>
      </c>
      <c r="F496" s="276" t="s">
        <v>824</v>
      </c>
      <c r="G496" s="271">
        <f ca="1">Лист2!G491</f>
        <v>16</v>
      </c>
    </row>
    <row r="497" spans="1:7" ht="51">
      <c r="A497" s="405"/>
      <c r="B497" s="393"/>
      <c r="C497" s="360"/>
      <c r="D497" s="360"/>
      <c r="E497" s="188" t="s">
        <v>1043</v>
      </c>
      <c r="F497" s="276" t="s">
        <v>824</v>
      </c>
      <c r="G497" s="271">
        <f ca="1">Лист2!G492</f>
        <v>16</v>
      </c>
    </row>
    <row r="498" spans="1:7" ht="51">
      <c r="A498" s="405"/>
      <c r="B498" s="393"/>
      <c r="C498" s="360"/>
      <c r="D498" s="360"/>
      <c r="E498" s="188" t="s">
        <v>1044</v>
      </c>
      <c r="F498" s="276" t="s">
        <v>824</v>
      </c>
      <c r="G498" s="271">
        <f ca="1">Лист2!G493</f>
        <v>16</v>
      </c>
    </row>
    <row r="499" spans="1:7" ht="51">
      <c r="A499" s="405"/>
      <c r="B499" s="393"/>
      <c r="C499" s="360"/>
      <c r="D499" s="360"/>
      <c r="E499" s="188" t="s">
        <v>1045</v>
      </c>
      <c r="F499" s="276" t="s">
        <v>824</v>
      </c>
      <c r="G499" s="271">
        <f ca="1">Лист2!G494</f>
        <v>0</v>
      </c>
    </row>
    <row r="500" spans="1:7" ht="51">
      <c r="A500" s="405"/>
      <c r="B500" s="393"/>
      <c r="C500" s="360"/>
      <c r="D500" s="360"/>
      <c r="E500" s="188" t="s">
        <v>1046</v>
      </c>
      <c r="F500" s="276" t="s">
        <v>824</v>
      </c>
      <c r="G500" s="271">
        <f ca="1">Лист2!G495</f>
        <v>0</v>
      </c>
    </row>
    <row r="501" spans="1:7" ht="31.5" customHeight="1">
      <c r="A501" s="405"/>
      <c r="B501" s="393"/>
      <c r="C501" s="360" t="s">
        <v>1183</v>
      </c>
      <c r="D501" s="360" t="s">
        <v>1189</v>
      </c>
      <c r="E501" s="360"/>
      <c r="F501" s="276" t="s">
        <v>1199</v>
      </c>
      <c r="G501" s="271">
        <f ca="1">Лист2!G496</f>
        <v>6</v>
      </c>
    </row>
    <row r="502" spans="1:7" ht="31.5" customHeight="1">
      <c r="A502" s="405"/>
      <c r="B502" s="393"/>
      <c r="C502" s="360"/>
      <c r="D502" s="360" t="s">
        <v>1190</v>
      </c>
      <c r="E502" s="360"/>
      <c r="F502" s="276" t="s">
        <v>1199</v>
      </c>
      <c r="G502" s="271">
        <f ca="1">Лист2!G497</f>
        <v>0</v>
      </c>
    </row>
    <row r="503" spans="1:7" ht="31.5" customHeight="1">
      <c r="A503" s="405"/>
      <c r="B503" s="393"/>
      <c r="C503" s="360"/>
      <c r="D503" s="360"/>
      <c r="E503" s="360"/>
      <c r="F503" s="276" t="s">
        <v>890</v>
      </c>
      <c r="G503" s="271">
        <f ca="1">Лист2!G498</f>
        <v>0</v>
      </c>
    </row>
    <row r="504" spans="1:7" ht="115.5" customHeight="1">
      <c r="A504" s="368" t="s">
        <v>1150</v>
      </c>
      <c r="B504" s="368"/>
      <c r="C504" s="375" t="s">
        <v>1158</v>
      </c>
      <c r="D504" s="375" t="s">
        <v>1165</v>
      </c>
      <c r="E504" s="84" t="s">
        <v>1194</v>
      </c>
      <c r="F504" s="276" t="s">
        <v>1130</v>
      </c>
      <c r="G504" s="271">
        <f ca="1">Лист2!G499</f>
        <v>19</v>
      </c>
    </row>
    <row r="505" spans="1:7" ht="165.75">
      <c r="A505" s="368"/>
      <c r="B505" s="368"/>
      <c r="C505" s="375"/>
      <c r="D505" s="375"/>
      <c r="E505" s="84" t="s">
        <v>1169</v>
      </c>
      <c r="F505" s="276" t="s">
        <v>824</v>
      </c>
      <c r="G505" s="271">
        <f ca="1">Лист2!G500</f>
        <v>57</v>
      </c>
    </row>
    <row r="506" spans="1:7" ht="76.5">
      <c r="A506" s="368"/>
      <c r="B506" s="368"/>
      <c r="C506" s="375"/>
      <c r="D506" s="375"/>
      <c r="E506" s="84" t="s">
        <v>1170</v>
      </c>
      <c r="F506" s="276" t="s">
        <v>824</v>
      </c>
      <c r="G506" s="271">
        <f ca="1">Лист2!G501</f>
        <v>7</v>
      </c>
    </row>
    <row r="507" spans="1:7" ht="115.5" customHeight="1">
      <c r="A507" s="368"/>
      <c r="B507" s="368"/>
      <c r="C507" s="375"/>
      <c r="D507" s="375" t="s">
        <v>1166</v>
      </c>
      <c r="E507" s="84" t="s">
        <v>1197</v>
      </c>
      <c r="F507" s="276" t="s">
        <v>1130</v>
      </c>
      <c r="G507" s="271">
        <f ca="1">Лист2!G502</f>
        <v>8</v>
      </c>
    </row>
    <row r="508" spans="1:7" ht="165.75">
      <c r="A508" s="368"/>
      <c r="B508" s="368"/>
      <c r="C508" s="375"/>
      <c r="D508" s="375"/>
      <c r="E508" s="84" t="s">
        <v>1169</v>
      </c>
      <c r="F508" s="276" t="s">
        <v>824</v>
      </c>
      <c r="G508" s="271">
        <f ca="1">Лист2!G503</f>
        <v>12</v>
      </c>
    </row>
    <row r="509" spans="1:7" ht="76.5">
      <c r="A509" s="368"/>
      <c r="B509" s="368"/>
      <c r="C509" s="375"/>
      <c r="D509" s="375"/>
      <c r="E509" s="84" t="s">
        <v>1170</v>
      </c>
      <c r="F509" s="276" t="s">
        <v>824</v>
      </c>
      <c r="G509" s="271">
        <f ca="1">Лист2!G504</f>
        <v>0</v>
      </c>
    </row>
    <row r="510" spans="1:7" ht="36.75" customHeight="1">
      <c r="A510" s="368"/>
      <c r="B510" s="368"/>
      <c r="C510" s="354" t="s">
        <v>1096</v>
      </c>
      <c r="D510" s="354"/>
      <c r="E510" s="354"/>
      <c r="F510" s="276" t="s">
        <v>824</v>
      </c>
      <c r="G510" s="271">
        <f ca="1">Лист2!G505</f>
        <v>0</v>
      </c>
    </row>
    <row r="511" spans="1:7" ht="36.75" customHeight="1">
      <c r="A511" s="368"/>
      <c r="B511" s="368"/>
      <c r="C511" s="354" t="s">
        <v>1160</v>
      </c>
      <c r="D511" s="354"/>
      <c r="E511" s="354"/>
      <c r="F511" s="276" t="s">
        <v>824</v>
      </c>
      <c r="G511" s="271">
        <f ca="1">Лист2!G506</f>
        <v>16</v>
      </c>
    </row>
    <row r="512" spans="1:7" ht="30" customHeight="1">
      <c r="A512" s="405" t="s">
        <v>1177</v>
      </c>
      <c r="B512" s="406" t="s">
        <v>1488</v>
      </c>
      <c r="C512" s="406"/>
      <c r="D512" s="406"/>
      <c r="E512" s="406"/>
      <c r="F512" s="276" t="s">
        <v>786</v>
      </c>
      <c r="G512" s="271" t="str">
        <f ca="1">Лист2!G507</f>
        <v>10 класс</v>
      </c>
    </row>
    <row r="513" spans="1:7" ht="30" customHeight="1">
      <c r="A513" s="405"/>
      <c r="B513" s="393" t="s">
        <v>1060</v>
      </c>
      <c r="C513" s="360" t="s">
        <v>1065</v>
      </c>
      <c r="D513" s="360"/>
      <c r="E513" s="360"/>
      <c r="F513" s="80" t="s">
        <v>890</v>
      </c>
      <c r="G513" s="271">
        <f ca="1">Лист2!G508</f>
        <v>21</v>
      </c>
    </row>
    <row r="514" spans="1:7" ht="30" customHeight="1">
      <c r="A514" s="405"/>
      <c r="B514" s="393"/>
      <c r="C514" s="360" t="s">
        <v>1066</v>
      </c>
      <c r="D514" s="360"/>
      <c r="E514" s="360"/>
      <c r="F514" s="80" t="s">
        <v>890</v>
      </c>
      <c r="G514" s="271">
        <f ca="1">Лист2!G509</f>
        <v>1</v>
      </c>
    </row>
    <row r="515" spans="1:7" ht="30" customHeight="1">
      <c r="A515" s="405"/>
      <c r="B515" s="393"/>
      <c r="C515" s="360" t="s">
        <v>1067</v>
      </c>
      <c r="D515" s="360"/>
      <c r="E515" s="360"/>
      <c r="F515" s="80" t="s">
        <v>890</v>
      </c>
      <c r="G515" s="271">
        <f ca="1">Лист2!G510</f>
        <v>1</v>
      </c>
    </row>
    <row r="516" spans="1:7" ht="30" customHeight="1">
      <c r="A516" s="405"/>
      <c r="B516" s="393"/>
      <c r="C516" s="360" t="s">
        <v>1068</v>
      </c>
      <c r="D516" s="360"/>
      <c r="E516" s="360"/>
      <c r="F516" s="80" t="s">
        <v>890</v>
      </c>
      <c r="G516" s="271">
        <f ca="1">Лист2!G511</f>
        <v>9</v>
      </c>
    </row>
    <row r="517" spans="1:7" ht="30" customHeight="1">
      <c r="A517" s="405"/>
      <c r="B517" s="393"/>
      <c r="C517" s="360" t="s">
        <v>1069</v>
      </c>
      <c r="D517" s="360" t="s">
        <v>1098</v>
      </c>
      <c r="E517" s="360"/>
      <c r="F517" s="80" t="s">
        <v>890</v>
      </c>
      <c r="G517" s="271">
        <f ca="1">Лист2!G512</f>
        <v>0</v>
      </c>
    </row>
    <row r="518" spans="1:7" ht="30" customHeight="1">
      <c r="A518" s="405"/>
      <c r="B518" s="393"/>
      <c r="C518" s="360"/>
      <c r="D518" s="360" t="s">
        <v>1099</v>
      </c>
      <c r="E518" s="360"/>
      <c r="F518" s="80" t="s">
        <v>890</v>
      </c>
      <c r="G518" s="271">
        <f ca="1">Лист2!G513</f>
        <v>3</v>
      </c>
    </row>
    <row r="519" spans="1:7" ht="30" customHeight="1">
      <c r="A519" s="405"/>
      <c r="B519" s="393"/>
      <c r="C519" s="360"/>
      <c r="D519" s="360" t="s">
        <v>1100</v>
      </c>
      <c r="E519" s="360"/>
      <c r="F519" s="80" t="s">
        <v>890</v>
      </c>
      <c r="G519" s="271">
        <f ca="1">Лист2!G514</f>
        <v>0</v>
      </c>
    </row>
    <row r="520" spans="1:7" ht="64.5" customHeight="1">
      <c r="A520" s="405"/>
      <c r="B520" s="393" t="s">
        <v>1178</v>
      </c>
      <c r="C520" s="360" t="s">
        <v>1071</v>
      </c>
      <c r="D520" s="360" t="s">
        <v>1186</v>
      </c>
      <c r="E520" s="84" t="s">
        <v>1114</v>
      </c>
      <c r="F520" s="80" t="s">
        <v>890</v>
      </c>
      <c r="G520" s="271">
        <f ca="1">Лист2!G515</f>
        <v>0</v>
      </c>
    </row>
    <row r="521" spans="1:7" ht="51">
      <c r="A521" s="405"/>
      <c r="B521" s="393"/>
      <c r="C521" s="360"/>
      <c r="D521" s="360"/>
      <c r="E521" s="84" t="s">
        <v>1115</v>
      </c>
      <c r="F521" s="276" t="s">
        <v>824</v>
      </c>
      <c r="G521" s="271">
        <f ca="1">Лист2!G516</f>
        <v>1</v>
      </c>
    </row>
    <row r="522" spans="1:7" ht="89.25">
      <c r="A522" s="405"/>
      <c r="B522" s="393"/>
      <c r="C522" s="360"/>
      <c r="D522" s="360"/>
      <c r="E522" s="84" t="s">
        <v>1167</v>
      </c>
      <c r="F522" s="276" t="s">
        <v>824</v>
      </c>
      <c r="G522" s="271">
        <f ca="1">Лист2!G517</f>
        <v>0</v>
      </c>
    </row>
    <row r="523" spans="1:7" ht="25.5" customHeight="1">
      <c r="A523" s="405"/>
      <c r="B523" s="393"/>
      <c r="C523" s="360"/>
      <c r="D523" s="360" t="s">
        <v>1162</v>
      </c>
      <c r="E523" s="360"/>
      <c r="F523" s="276" t="s">
        <v>824</v>
      </c>
      <c r="G523" s="271">
        <f ca="1">Лист2!G518</f>
        <v>0</v>
      </c>
    </row>
    <row r="524" spans="1:7" ht="25.5" customHeight="1">
      <c r="A524" s="405"/>
      <c r="B524" s="393"/>
      <c r="C524" s="378" t="s">
        <v>1072</v>
      </c>
      <c r="D524" s="360" t="s">
        <v>1103</v>
      </c>
      <c r="E524" s="360"/>
      <c r="F524" s="276" t="s">
        <v>824</v>
      </c>
      <c r="G524" s="271">
        <f ca="1">Лист2!G519</f>
        <v>21</v>
      </c>
    </row>
    <row r="525" spans="1:7" ht="25.5" customHeight="1">
      <c r="A525" s="405"/>
      <c r="B525" s="393"/>
      <c r="C525" s="378"/>
      <c r="D525" s="360" t="s">
        <v>1104</v>
      </c>
      <c r="E525" s="360"/>
      <c r="F525" s="276" t="s">
        <v>824</v>
      </c>
      <c r="G525" s="271" t="str">
        <f ca="1">Лист2!G520</f>
        <v/>
      </c>
    </row>
    <row r="526" spans="1:7" ht="25.5" customHeight="1">
      <c r="A526" s="405"/>
      <c r="B526" s="393"/>
      <c r="C526" s="378" t="s">
        <v>1180</v>
      </c>
      <c r="D526" s="360" t="s">
        <v>1187</v>
      </c>
      <c r="E526" s="360"/>
      <c r="F526" s="276" t="s">
        <v>1198</v>
      </c>
      <c r="G526" s="271" t="str">
        <f ca="1">Лист2!G521</f>
        <v xml:space="preserve">другое </v>
      </c>
    </row>
    <row r="527" spans="1:7" ht="25.5" customHeight="1">
      <c r="A527" s="405"/>
      <c r="B527" s="393"/>
      <c r="C527" s="378"/>
      <c r="D527" s="360" t="s">
        <v>1188</v>
      </c>
      <c r="E527" s="84" t="s">
        <v>1191</v>
      </c>
      <c r="F527" s="276" t="s">
        <v>824</v>
      </c>
      <c r="G527" s="271">
        <f ca="1">Лист2!G522</f>
        <v>21</v>
      </c>
    </row>
    <row r="528" spans="1:7" ht="25.5" customHeight="1">
      <c r="A528" s="405"/>
      <c r="B528" s="393"/>
      <c r="C528" s="378"/>
      <c r="D528" s="360"/>
      <c r="E528" s="84" t="s">
        <v>1192</v>
      </c>
      <c r="F528" s="276" t="s">
        <v>824</v>
      </c>
      <c r="G528" s="271">
        <f ca="1">Лист2!G523</f>
        <v>0</v>
      </c>
    </row>
    <row r="529" spans="1:7" ht="21.75" customHeight="1">
      <c r="A529" s="405"/>
      <c r="B529" s="393"/>
      <c r="C529" s="360" t="s">
        <v>1181</v>
      </c>
      <c r="D529" s="360"/>
      <c r="E529" s="360"/>
      <c r="F529" s="276" t="s">
        <v>786</v>
      </c>
      <c r="G529" s="271" t="str">
        <f ca="1">Лист2!G524</f>
        <v>в первую смену</v>
      </c>
    </row>
    <row r="530" spans="1:7" ht="21.75" customHeight="1">
      <c r="A530" s="405"/>
      <c r="B530" s="393" t="s">
        <v>1179</v>
      </c>
      <c r="C530" s="360" t="s">
        <v>1117</v>
      </c>
      <c r="D530" s="360"/>
      <c r="E530" s="360"/>
      <c r="F530" s="276" t="s">
        <v>786</v>
      </c>
      <c r="G530" s="271" t="str">
        <f ca="1">Лист2!G525</f>
        <v>Универсальный</v>
      </c>
    </row>
    <row r="531" spans="1:7" ht="15.75" customHeight="1">
      <c r="A531" s="405"/>
      <c r="B531" s="393"/>
      <c r="C531" s="360" t="s">
        <v>1182</v>
      </c>
      <c r="D531" s="360"/>
      <c r="E531" s="84"/>
      <c r="F531" s="276"/>
      <c r="G531" s="271">
        <f ca="1">Лист2!G526</f>
        <v>0</v>
      </c>
    </row>
    <row r="532" spans="1:7" ht="63.75">
      <c r="A532" s="405"/>
      <c r="B532" s="393"/>
      <c r="C532" s="360"/>
      <c r="D532" s="360"/>
      <c r="E532" s="188" t="s">
        <v>1193</v>
      </c>
      <c r="F532" s="276" t="s">
        <v>824</v>
      </c>
      <c r="G532" s="271">
        <f ca="1">Лист2!G527</f>
        <v>21</v>
      </c>
    </row>
    <row r="533" spans="1:7" ht="51">
      <c r="A533" s="405"/>
      <c r="B533" s="393"/>
      <c r="C533" s="360"/>
      <c r="D533" s="360"/>
      <c r="E533" s="188" t="s">
        <v>1030</v>
      </c>
      <c r="F533" s="276" t="s">
        <v>824</v>
      </c>
      <c r="G533" s="271">
        <f ca="1">Лист2!G528</f>
        <v>0</v>
      </c>
    </row>
    <row r="534" spans="1:7" ht="51">
      <c r="A534" s="405"/>
      <c r="B534" s="393"/>
      <c r="C534" s="360"/>
      <c r="D534" s="360"/>
      <c r="E534" s="188" t="s">
        <v>1032</v>
      </c>
      <c r="F534" s="276" t="s">
        <v>824</v>
      </c>
      <c r="G534" s="271">
        <f ca="1">Лист2!G529</f>
        <v>0</v>
      </c>
    </row>
    <row r="535" spans="1:7" ht="63.75">
      <c r="A535" s="405"/>
      <c r="B535" s="393"/>
      <c r="C535" s="360"/>
      <c r="D535" s="360"/>
      <c r="E535" s="188" t="s">
        <v>1034</v>
      </c>
      <c r="F535" s="276" t="s">
        <v>824</v>
      </c>
      <c r="G535" s="271">
        <f ca="1">Лист2!G530</f>
        <v>0</v>
      </c>
    </row>
    <row r="536" spans="1:7" ht="63.75">
      <c r="A536" s="405"/>
      <c r="B536" s="393"/>
      <c r="C536" s="360"/>
      <c r="D536" s="360"/>
      <c r="E536" s="188" t="s">
        <v>1036</v>
      </c>
      <c r="F536" s="276" t="s">
        <v>824</v>
      </c>
      <c r="G536" s="271">
        <f ca="1">Лист2!G531</f>
        <v>0</v>
      </c>
    </row>
    <row r="537" spans="1:7" ht="76.5">
      <c r="A537" s="405"/>
      <c r="B537" s="393"/>
      <c r="C537" s="360"/>
      <c r="D537" s="360"/>
      <c r="E537" s="188" t="s">
        <v>1037</v>
      </c>
      <c r="F537" s="276" t="s">
        <v>824</v>
      </c>
      <c r="G537" s="271">
        <f ca="1">Лист2!G532</f>
        <v>0</v>
      </c>
    </row>
    <row r="538" spans="1:7" ht="51">
      <c r="A538" s="405"/>
      <c r="B538" s="393"/>
      <c r="C538" s="360"/>
      <c r="D538" s="360"/>
      <c r="E538" s="188" t="s">
        <v>1038</v>
      </c>
      <c r="F538" s="276" t="s">
        <v>824</v>
      </c>
      <c r="G538" s="271">
        <f ca="1">Лист2!G533</f>
        <v>0</v>
      </c>
    </row>
    <row r="539" spans="1:7" ht="51">
      <c r="A539" s="405"/>
      <c r="B539" s="393"/>
      <c r="C539" s="360"/>
      <c r="D539" s="360"/>
      <c r="E539" s="188" t="s">
        <v>1039</v>
      </c>
      <c r="F539" s="276" t="s">
        <v>824</v>
      </c>
      <c r="G539" s="271">
        <f ca="1">Лист2!G534</f>
        <v>0</v>
      </c>
    </row>
    <row r="540" spans="1:7" ht="51">
      <c r="A540" s="405"/>
      <c r="B540" s="393"/>
      <c r="C540" s="360"/>
      <c r="D540" s="360"/>
      <c r="E540" s="188" t="s">
        <v>1040</v>
      </c>
      <c r="F540" s="276" t="s">
        <v>824</v>
      </c>
      <c r="G540" s="271">
        <f ca="1">Лист2!G535</f>
        <v>0</v>
      </c>
    </row>
    <row r="541" spans="1:7" ht="51">
      <c r="A541" s="405"/>
      <c r="B541" s="393"/>
      <c r="C541" s="360"/>
      <c r="D541" s="360"/>
      <c r="E541" s="188" t="s">
        <v>1041</v>
      </c>
      <c r="F541" s="276" t="s">
        <v>824</v>
      </c>
      <c r="G541" s="271">
        <f ca="1">Лист2!G536</f>
        <v>0</v>
      </c>
    </row>
    <row r="542" spans="1:7" ht="140.25">
      <c r="A542" s="405"/>
      <c r="B542" s="393"/>
      <c r="C542" s="360"/>
      <c r="D542" s="360"/>
      <c r="E542" s="188" t="s">
        <v>1042</v>
      </c>
      <c r="F542" s="276" t="s">
        <v>824</v>
      </c>
      <c r="G542" s="271">
        <f ca="1">Лист2!G537</f>
        <v>21</v>
      </c>
    </row>
    <row r="543" spans="1:7" ht="51">
      <c r="A543" s="405"/>
      <c r="B543" s="393"/>
      <c r="C543" s="360"/>
      <c r="D543" s="360"/>
      <c r="E543" s="188" t="s">
        <v>1043</v>
      </c>
      <c r="F543" s="276" t="s">
        <v>824</v>
      </c>
      <c r="G543" s="271">
        <f ca="1">Лист2!G538</f>
        <v>0</v>
      </c>
    </row>
    <row r="544" spans="1:7" ht="51">
      <c r="A544" s="405"/>
      <c r="B544" s="393"/>
      <c r="C544" s="360"/>
      <c r="D544" s="360"/>
      <c r="E544" s="188" t="s">
        <v>1044</v>
      </c>
      <c r="F544" s="276" t="s">
        <v>824</v>
      </c>
      <c r="G544" s="271">
        <f ca="1">Лист2!G539</f>
        <v>0</v>
      </c>
    </row>
    <row r="545" spans="1:7" ht="51">
      <c r="A545" s="405"/>
      <c r="B545" s="393"/>
      <c r="C545" s="360"/>
      <c r="D545" s="360"/>
      <c r="E545" s="188" t="s">
        <v>1045</v>
      </c>
      <c r="F545" s="276" t="s">
        <v>824</v>
      </c>
      <c r="G545" s="271">
        <f ca="1">Лист2!G540</f>
        <v>0</v>
      </c>
    </row>
    <row r="546" spans="1:7" ht="51">
      <c r="A546" s="405"/>
      <c r="B546" s="393"/>
      <c r="C546" s="360"/>
      <c r="D546" s="360"/>
      <c r="E546" s="188" t="s">
        <v>1046</v>
      </c>
      <c r="F546" s="276" t="s">
        <v>824</v>
      </c>
      <c r="G546" s="271">
        <f ca="1">Лист2!G541</f>
        <v>0</v>
      </c>
    </row>
    <row r="547" spans="1:7" ht="33" customHeight="1">
      <c r="A547" s="405"/>
      <c r="B547" s="393"/>
      <c r="C547" s="360" t="s">
        <v>1183</v>
      </c>
      <c r="D547" s="360" t="s">
        <v>1189</v>
      </c>
      <c r="E547" s="360"/>
      <c r="F547" s="276" t="s">
        <v>1199</v>
      </c>
      <c r="G547" s="271">
        <f ca="1">Лист2!G542</f>
        <v>2</v>
      </c>
    </row>
    <row r="548" spans="1:7" ht="33" customHeight="1">
      <c r="A548" s="405"/>
      <c r="B548" s="393"/>
      <c r="C548" s="360"/>
      <c r="D548" s="360" t="s">
        <v>1190</v>
      </c>
      <c r="E548" s="360"/>
      <c r="F548" s="276" t="s">
        <v>1199</v>
      </c>
      <c r="G548" s="271">
        <f ca="1">Лист2!G543</f>
        <v>0</v>
      </c>
    </row>
    <row r="549" spans="1:7" ht="33" customHeight="1">
      <c r="A549" s="405"/>
      <c r="B549" s="393"/>
      <c r="C549" s="360"/>
      <c r="D549" s="360"/>
      <c r="E549" s="360"/>
      <c r="F549" s="276" t="s">
        <v>890</v>
      </c>
      <c r="G549" s="271">
        <f ca="1">Лист2!G544</f>
        <v>0</v>
      </c>
    </row>
    <row r="550" spans="1:7" ht="115.5" customHeight="1">
      <c r="A550" s="403" t="s">
        <v>1150</v>
      </c>
      <c r="B550" s="403"/>
      <c r="C550" s="375" t="s">
        <v>1158</v>
      </c>
      <c r="D550" s="375" t="s">
        <v>1165</v>
      </c>
      <c r="E550" s="84" t="s">
        <v>1194</v>
      </c>
      <c r="F550" s="276" t="s">
        <v>1130</v>
      </c>
      <c r="G550" s="271">
        <f ca="1">Лист2!G545</f>
        <v>19</v>
      </c>
    </row>
    <row r="551" spans="1:7" ht="165.75">
      <c r="A551" s="403"/>
      <c r="B551" s="403"/>
      <c r="C551" s="375"/>
      <c r="D551" s="375"/>
      <c r="E551" s="84" t="s">
        <v>1169</v>
      </c>
      <c r="F551" s="276" t="s">
        <v>824</v>
      </c>
      <c r="G551" s="271">
        <f ca="1">Лист2!G546</f>
        <v>76</v>
      </c>
    </row>
    <row r="552" spans="1:7" ht="76.5">
      <c r="A552" s="403"/>
      <c r="B552" s="403"/>
      <c r="C552" s="375"/>
      <c r="D552" s="375"/>
      <c r="E552" s="84" t="s">
        <v>1170</v>
      </c>
      <c r="F552" s="276" t="s">
        <v>824</v>
      </c>
      <c r="G552" s="271">
        <f ca="1">Лист2!G547</f>
        <v>19</v>
      </c>
    </row>
    <row r="553" spans="1:7" ht="115.5" customHeight="1">
      <c r="A553" s="403"/>
      <c r="B553" s="403"/>
      <c r="C553" s="375"/>
      <c r="D553" s="375" t="s">
        <v>1166</v>
      </c>
      <c r="E553" s="84" t="s">
        <v>1197</v>
      </c>
      <c r="F553" s="276" t="s">
        <v>1130</v>
      </c>
      <c r="G553" s="271">
        <f ca="1">Лист2!G548</f>
        <v>13</v>
      </c>
    </row>
    <row r="554" spans="1:7" ht="165.75">
      <c r="A554" s="403"/>
      <c r="B554" s="403"/>
      <c r="C554" s="375"/>
      <c r="D554" s="375"/>
      <c r="E554" s="84" t="s">
        <v>1169</v>
      </c>
      <c r="F554" s="276" t="s">
        <v>824</v>
      </c>
      <c r="G554" s="271">
        <f ca="1">Лист2!G549</f>
        <v>29</v>
      </c>
    </row>
    <row r="555" spans="1:7" ht="76.5">
      <c r="A555" s="403"/>
      <c r="B555" s="403"/>
      <c r="C555" s="375"/>
      <c r="D555" s="375"/>
      <c r="E555" s="84" t="s">
        <v>1170</v>
      </c>
      <c r="F555" s="276" t="s">
        <v>824</v>
      </c>
      <c r="G555" s="271">
        <f ca="1">Лист2!G550</f>
        <v>5</v>
      </c>
    </row>
    <row r="556" spans="1:7" ht="30.75" customHeight="1">
      <c r="A556" s="403"/>
      <c r="B556" s="403"/>
      <c r="C556" s="354" t="s">
        <v>1096</v>
      </c>
      <c r="D556" s="354"/>
      <c r="E556" s="354"/>
      <c r="F556" s="276" t="s">
        <v>824</v>
      </c>
      <c r="G556" s="271">
        <f ca="1">Лист2!G551</f>
        <v>0</v>
      </c>
    </row>
    <row r="557" spans="1:7" ht="30.75" customHeight="1">
      <c r="A557" s="403"/>
      <c r="B557" s="403"/>
      <c r="C557" s="404" t="s">
        <v>1160</v>
      </c>
      <c r="D557" s="404"/>
      <c r="E557" s="404"/>
      <c r="F557" s="283" t="s">
        <v>824</v>
      </c>
      <c r="G557" s="271">
        <f ca="1">Лист2!G552</f>
        <v>21</v>
      </c>
    </row>
    <row r="558" spans="1:7" ht="20.25" customHeight="1">
      <c r="A558" s="401" t="s">
        <v>1049</v>
      </c>
      <c r="B558" s="401"/>
      <c r="C558" s="401"/>
      <c r="D558" s="401"/>
      <c r="E558" s="401"/>
      <c r="F558" s="401"/>
      <c r="G558" s="271" t="str">
        <f>Лист2!G556</f>
        <v>Губарева</v>
      </c>
    </row>
    <row r="559" spans="1:7" ht="20.25" customHeight="1">
      <c r="A559" s="402" t="s">
        <v>802</v>
      </c>
      <c r="B559" s="402"/>
      <c r="C559" s="402"/>
      <c r="D559" s="402"/>
      <c r="E559" s="402"/>
      <c r="F559" s="402"/>
      <c r="G559" s="271" t="str">
        <f>Лист2!G557</f>
        <v>Ольга</v>
      </c>
    </row>
    <row r="560" spans="1:7" ht="20.25" customHeight="1">
      <c r="A560" s="402" t="s">
        <v>803</v>
      </c>
      <c r="B560" s="402"/>
      <c r="C560" s="402"/>
      <c r="D560" s="402"/>
      <c r="E560" s="402"/>
      <c r="F560" s="402"/>
      <c r="G560" s="271" t="str">
        <f>Лист2!G558</f>
        <v>Викторовна</v>
      </c>
    </row>
    <row r="561" spans="1:7" ht="20.25" customHeight="1">
      <c r="A561" s="401" t="s">
        <v>804</v>
      </c>
      <c r="B561" s="401"/>
      <c r="C561" s="401"/>
      <c r="D561" s="401"/>
      <c r="E561" s="401"/>
      <c r="F561" s="401"/>
      <c r="G561" s="271" t="str">
        <f>Лист2!G559</f>
        <v>8(87951)48-4-37</v>
      </c>
    </row>
    <row r="562" spans="1:7" ht="20.25" customHeight="1">
      <c r="A562" s="401" t="s">
        <v>805</v>
      </c>
      <c r="B562" s="401"/>
      <c r="C562" s="401"/>
      <c r="D562" s="401"/>
      <c r="E562" s="401"/>
      <c r="F562" s="401"/>
      <c r="G562" s="271" t="str">
        <f>Лист2!G560</f>
        <v>olga.gubareva.2014@mail.ru</v>
      </c>
    </row>
    <row r="563" spans="1:7" ht="20.25" customHeight="1">
      <c r="A563" s="401" t="s">
        <v>809</v>
      </c>
      <c r="B563" s="401"/>
      <c r="C563" s="401"/>
      <c r="D563" s="401"/>
      <c r="E563" s="401"/>
      <c r="F563" s="401"/>
      <c r="G563" s="271">
        <f>Лист2!G561</f>
        <v>21</v>
      </c>
    </row>
    <row r="564" spans="1:7" ht="20.25" customHeight="1">
      <c r="A564" s="401" t="s">
        <v>812</v>
      </c>
      <c r="B564" s="401"/>
      <c r="C564" s="401"/>
      <c r="D564" s="401"/>
      <c r="E564" s="401"/>
      <c r="F564" s="401"/>
      <c r="G564" s="271">
        <f>Лист2!G562</f>
        <v>5</v>
      </c>
    </row>
    <row r="565" spans="1:7" ht="20.25" customHeight="1">
      <c r="A565" s="401" t="s">
        <v>813</v>
      </c>
      <c r="B565" s="401"/>
      <c r="C565" s="401"/>
      <c r="D565" s="401"/>
      <c r="E565" s="401"/>
      <c r="F565" s="401"/>
      <c r="G565" s="271">
        <f>Лист2!G563</f>
        <v>6</v>
      </c>
    </row>
    <row r="566" spans="1:7" ht="20.25" customHeight="1">
      <c r="A566" s="401" t="s">
        <v>814</v>
      </c>
      <c r="B566" s="401"/>
      <c r="C566" s="401"/>
      <c r="D566" s="401"/>
      <c r="E566" s="401"/>
      <c r="F566" s="401"/>
      <c r="G566" s="271">
        <f>Лист2!G564</f>
        <v>5</v>
      </c>
    </row>
    <row r="567" spans="1:7" ht="20.25" customHeight="1">
      <c r="A567" s="401" t="s">
        <v>815</v>
      </c>
      <c r="B567" s="401"/>
      <c r="C567" s="401"/>
      <c r="D567" s="401"/>
      <c r="E567" s="401"/>
      <c r="F567" s="401"/>
      <c r="G567" s="271">
        <f>Лист2!G565</f>
        <v>5</v>
      </c>
    </row>
    <row r="568" spans="1:7" ht="20.25" customHeight="1">
      <c r="A568" s="401" t="s">
        <v>1050</v>
      </c>
      <c r="B568" s="401"/>
      <c r="C568" s="401"/>
      <c r="D568" s="401"/>
      <c r="E568" s="401"/>
      <c r="F568" s="401"/>
      <c r="G568" s="271">
        <f>Лист2!G566</f>
        <v>588</v>
      </c>
    </row>
    <row r="569" spans="1:7" ht="20.25" customHeight="1">
      <c r="A569" s="401" t="s">
        <v>1051</v>
      </c>
      <c r="B569" s="401"/>
      <c r="C569" s="401"/>
      <c r="D569" s="401"/>
      <c r="E569" s="401"/>
      <c r="F569" s="401"/>
      <c r="G569" s="271">
        <f>Лист2!G567</f>
        <v>145</v>
      </c>
    </row>
    <row r="570" spans="1:7" ht="20.25" customHeight="1">
      <c r="A570" s="401" t="s">
        <v>1052</v>
      </c>
      <c r="B570" s="401"/>
      <c r="C570" s="401"/>
      <c r="D570" s="401"/>
      <c r="E570" s="401"/>
      <c r="F570" s="401"/>
      <c r="G570" s="271">
        <f>Лист2!G568</f>
        <v>162</v>
      </c>
    </row>
    <row r="571" spans="1:7" ht="20.25" customHeight="1">
      <c r="A571" s="401" t="s">
        <v>1053</v>
      </c>
      <c r="B571" s="401"/>
      <c r="C571" s="401"/>
      <c r="D571" s="401"/>
      <c r="E571" s="401"/>
      <c r="F571" s="401"/>
      <c r="G571" s="271">
        <f>Лист2!G569</f>
        <v>152</v>
      </c>
    </row>
    <row r="572" spans="1:7" ht="20.25" customHeight="1">
      <c r="A572" s="401" t="s">
        <v>1054</v>
      </c>
      <c r="B572" s="401"/>
      <c r="C572" s="401"/>
      <c r="D572" s="401"/>
      <c r="E572" s="401"/>
      <c r="F572" s="401"/>
      <c r="G572" s="271">
        <f>Лист2!G570</f>
        <v>129</v>
      </c>
    </row>
    <row r="573" spans="1:7" ht="20.25" customHeight="1">
      <c r="A573" s="401" t="s">
        <v>1055</v>
      </c>
      <c r="B573" s="401"/>
      <c r="C573" s="401"/>
      <c r="D573" s="401"/>
      <c r="E573" s="401"/>
      <c r="F573" s="401"/>
      <c r="G573" s="271">
        <f>Лист2!G571</f>
        <v>19</v>
      </c>
    </row>
    <row r="574" spans="1:7" ht="20.25" customHeight="1">
      <c r="A574" s="401" t="s">
        <v>1056</v>
      </c>
      <c r="B574" s="401"/>
      <c r="C574" s="401"/>
      <c r="D574" s="401"/>
      <c r="E574" s="401"/>
      <c r="F574" s="401"/>
      <c r="G574" s="271">
        <f>Лист2!G572</f>
        <v>2</v>
      </c>
    </row>
    <row r="575" spans="1:7" ht="44.25" customHeight="1">
      <c r="A575" s="380" t="s">
        <v>1129</v>
      </c>
      <c r="B575" s="380"/>
      <c r="C575" s="380"/>
      <c r="D575" s="380"/>
      <c r="E575" s="380"/>
      <c r="F575" s="18" t="s">
        <v>801</v>
      </c>
      <c r="G575" s="271" t="str">
        <f>Лист2!G573</f>
        <v>Догойда</v>
      </c>
    </row>
    <row r="576" spans="1:7" ht="15" customHeight="1">
      <c r="A576" s="342" t="s">
        <v>802</v>
      </c>
      <c r="B576" s="342"/>
      <c r="C576" s="342"/>
      <c r="D576" s="342"/>
      <c r="E576" s="342"/>
      <c r="F576" s="18" t="s">
        <v>801</v>
      </c>
      <c r="G576" s="271" t="str">
        <f>Лист2!G574</f>
        <v>Людмила</v>
      </c>
    </row>
    <row r="577" spans="1:7" ht="15" customHeight="1">
      <c r="A577" s="342" t="s">
        <v>803</v>
      </c>
      <c r="B577" s="342"/>
      <c r="C577" s="342"/>
      <c r="D577" s="342"/>
      <c r="E577" s="342"/>
      <c r="F577" s="18" t="s">
        <v>801</v>
      </c>
      <c r="G577" s="271" t="str">
        <f>Лист2!G575</f>
        <v>Михайловна</v>
      </c>
    </row>
    <row r="578" spans="1:7" ht="15" customHeight="1">
      <c r="A578" s="340" t="s">
        <v>804</v>
      </c>
      <c r="B578" s="340"/>
      <c r="C578" s="340"/>
      <c r="D578" s="340"/>
      <c r="E578" s="340"/>
      <c r="F578" s="18" t="s">
        <v>801</v>
      </c>
      <c r="G578" s="271" t="str">
        <f>Лист2!G576</f>
        <v>8(87951)48-4-37</v>
      </c>
    </row>
    <row r="579" spans="1:7" ht="15" customHeight="1">
      <c r="A579" s="340" t="s">
        <v>805</v>
      </c>
      <c r="B579" s="340"/>
      <c r="C579" s="340"/>
      <c r="D579" s="340"/>
      <c r="E579" s="340"/>
      <c r="F579" s="18" t="s">
        <v>801</v>
      </c>
      <c r="G579" s="271" t="str">
        <f>Лист2!G577</f>
        <v>dogoydal@mail.ru</v>
      </c>
    </row>
    <row r="580" spans="1:7" ht="15" customHeight="1">
      <c r="A580" s="383" t="s">
        <v>809</v>
      </c>
      <c r="B580" s="383"/>
      <c r="C580" s="383"/>
      <c r="D580" s="383"/>
      <c r="E580" s="383"/>
      <c r="F580" s="18" t="s">
        <v>1130</v>
      </c>
      <c r="G580" s="271">
        <f>Лист2!G578</f>
        <v>27</v>
      </c>
    </row>
    <row r="581" spans="1:7" ht="15" customHeight="1">
      <c r="A581" s="380" t="s">
        <v>816</v>
      </c>
      <c r="B581" s="380"/>
      <c r="C581" s="380"/>
      <c r="D581" s="380"/>
      <c r="E581" s="380"/>
      <c r="F581" s="18" t="s">
        <v>1130</v>
      </c>
      <c r="G581" s="271">
        <f>Лист2!G579</f>
        <v>6</v>
      </c>
    </row>
    <row r="582" spans="1:7" ht="15" customHeight="1">
      <c r="A582" s="380" t="s">
        <v>817</v>
      </c>
      <c r="B582" s="380"/>
      <c r="C582" s="380"/>
      <c r="D582" s="380"/>
      <c r="E582" s="380"/>
      <c r="F582" s="18" t="s">
        <v>1130</v>
      </c>
      <c r="G582" s="271">
        <f>Лист2!G580</f>
        <v>6</v>
      </c>
    </row>
    <row r="583" spans="1:7" ht="15" customHeight="1">
      <c r="A583" s="380" t="s">
        <v>818</v>
      </c>
      <c r="B583" s="380"/>
      <c r="C583" s="380"/>
      <c r="D583" s="380"/>
      <c r="E583" s="380"/>
      <c r="F583" s="18" t="s">
        <v>1130</v>
      </c>
      <c r="G583" s="271">
        <f>Лист2!G581</f>
        <v>6</v>
      </c>
    </row>
    <row r="584" spans="1:7" ht="15" customHeight="1">
      <c r="A584" s="380" t="s">
        <v>819</v>
      </c>
      <c r="B584" s="380"/>
      <c r="C584" s="380"/>
      <c r="D584" s="380"/>
      <c r="E584" s="380"/>
      <c r="F584" s="18" t="s">
        <v>1130</v>
      </c>
      <c r="G584" s="271">
        <f>Лист2!G582</f>
        <v>5</v>
      </c>
    </row>
    <row r="585" spans="1:7" ht="15" customHeight="1">
      <c r="A585" s="380" t="s">
        <v>820</v>
      </c>
      <c r="B585" s="380"/>
      <c r="C585" s="380"/>
      <c r="D585" s="380"/>
      <c r="E585" s="380"/>
      <c r="F585" s="18" t="s">
        <v>1130</v>
      </c>
      <c r="G585" s="271">
        <f>Лист2!G583</f>
        <v>4</v>
      </c>
    </row>
    <row r="586" spans="1:7" ht="15" customHeight="1">
      <c r="A586" s="381" t="s">
        <v>1131</v>
      </c>
      <c r="B586" s="381"/>
      <c r="C586" s="381"/>
      <c r="D586" s="381"/>
      <c r="E586" s="381"/>
      <c r="F586" s="18" t="s">
        <v>890</v>
      </c>
      <c r="G586" s="271">
        <f>Лист2!G584</f>
        <v>606</v>
      </c>
    </row>
    <row r="587" spans="1:7" ht="15" customHeight="1">
      <c r="A587" s="380" t="s">
        <v>1132</v>
      </c>
      <c r="B587" s="380"/>
      <c r="C587" s="380"/>
      <c r="D587" s="380"/>
      <c r="E587" s="380"/>
      <c r="F587" s="18" t="s">
        <v>890</v>
      </c>
      <c r="G587" s="271">
        <f>Лист2!G585</f>
        <v>150</v>
      </c>
    </row>
    <row r="588" spans="1:7" ht="15" customHeight="1">
      <c r="A588" s="380" t="s">
        <v>1133</v>
      </c>
      <c r="B588" s="380"/>
      <c r="C588" s="380"/>
      <c r="D588" s="380"/>
      <c r="E588" s="380"/>
      <c r="F588" s="18" t="s">
        <v>890</v>
      </c>
      <c r="G588" s="271">
        <f>Лист2!G586</f>
        <v>129</v>
      </c>
    </row>
    <row r="589" spans="1:7" ht="15" customHeight="1">
      <c r="A589" s="380" t="s">
        <v>1134</v>
      </c>
      <c r="B589" s="380"/>
      <c r="C589" s="380"/>
      <c r="D589" s="380"/>
      <c r="E589" s="380"/>
      <c r="F589" s="18" t="s">
        <v>890</v>
      </c>
      <c r="G589" s="271">
        <f>Лист2!G587</f>
        <v>141</v>
      </c>
    </row>
    <row r="590" spans="1:7" ht="15" customHeight="1">
      <c r="A590" s="380" t="s">
        <v>1135</v>
      </c>
      <c r="B590" s="380"/>
      <c r="C590" s="380"/>
      <c r="D590" s="380"/>
      <c r="E590" s="380"/>
      <c r="F590" s="18" t="s">
        <v>890</v>
      </c>
      <c r="G590" s="271">
        <f>Лист2!G588</f>
        <v>94</v>
      </c>
    </row>
    <row r="591" spans="1:7" ht="15" customHeight="1">
      <c r="A591" s="380" t="s">
        <v>1136</v>
      </c>
      <c r="B591" s="380"/>
      <c r="C591" s="380"/>
      <c r="D591" s="380"/>
      <c r="E591" s="380"/>
      <c r="F591" s="18" t="s">
        <v>890</v>
      </c>
      <c r="G591" s="271">
        <f>Лист2!G589</f>
        <v>92</v>
      </c>
    </row>
    <row r="592" spans="1:7" ht="47.25" customHeight="1">
      <c r="A592" s="382" t="s">
        <v>1137</v>
      </c>
      <c r="B592" s="382"/>
      <c r="C592" s="382"/>
      <c r="D592" s="382"/>
      <c r="E592" s="382"/>
      <c r="F592" s="18" t="s">
        <v>890</v>
      </c>
      <c r="G592" s="271">
        <f>Лист2!G590</f>
        <v>20</v>
      </c>
    </row>
    <row r="593" spans="1:7" ht="15" customHeight="1">
      <c r="A593" s="342" t="s">
        <v>847</v>
      </c>
      <c r="B593" s="342"/>
      <c r="C593" s="342"/>
      <c r="D593" s="342"/>
      <c r="E593" s="342"/>
      <c r="F593" s="18" t="s">
        <v>890</v>
      </c>
      <c r="G593" s="271">
        <f>Лист2!G591</f>
        <v>0</v>
      </c>
    </row>
    <row r="594" spans="1:7" ht="15" customHeight="1">
      <c r="A594" s="340" t="s">
        <v>848</v>
      </c>
      <c r="B594" s="340"/>
      <c r="C594" s="340"/>
      <c r="D594" s="340"/>
      <c r="E594" s="340"/>
      <c r="F594" s="18" t="s">
        <v>890</v>
      </c>
      <c r="G594" s="271">
        <f>Лист2!G592</f>
        <v>16</v>
      </c>
    </row>
    <row r="595" spans="1:7" ht="15" customHeight="1">
      <c r="A595" s="340" t="s">
        <v>849</v>
      </c>
      <c r="B595" s="340"/>
      <c r="C595" s="340"/>
      <c r="D595" s="340"/>
      <c r="E595" s="340"/>
      <c r="F595" s="18" t="s">
        <v>890</v>
      </c>
      <c r="G595" s="271">
        <f>Лист2!G593</f>
        <v>1</v>
      </c>
    </row>
    <row r="596" spans="1:7" ht="15" customHeight="1">
      <c r="A596" s="340" t="s">
        <v>850</v>
      </c>
      <c r="B596" s="340"/>
      <c r="C596" s="340"/>
      <c r="D596" s="340"/>
      <c r="E596" s="340"/>
      <c r="F596" s="18" t="s">
        <v>890</v>
      </c>
      <c r="G596" s="271">
        <f>Лист2!G594</f>
        <v>0</v>
      </c>
    </row>
    <row r="597" spans="1:7" ht="15" customHeight="1">
      <c r="A597" s="340" t="s">
        <v>851</v>
      </c>
      <c r="B597" s="340"/>
      <c r="C597" s="340"/>
      <c r="D597" s="340"/>
      <c r="E597" s="340"/>
      <c r="F597" s="18" t="s">
        <v>890</v>
      </c>
      <c r="G597" s="271">
        <f>Лист2!G595</f>
        <v>1</v>
      </c>
    </row>
    <row r="598" spans="1:7" ht="15" customHeight="1">
      <c r="A598" s="340" t="s">
        <v>852</v>
      </c>
      <c r="B598" s="340"/>
      <c r="C598" s="340"/>
      <c r="D598" s="340"/>
      <c r="E598" s="340"/>
      <c r="F598" s="18" t="s">
        <v>890</v>
      </c>
      <c r="G598" s="271">
        <f>Лист2!G596</f>
        <v>2</v>
      </c>
    </row>
    <row r="599" spans="1:7" ht="15" customHeight="1">
      <c r="A599" s="340" t="s">
        <v>853</v>
      </c>
      <c r="B599" s="340"/>
      <c r="C599" s="340"/>
      <c r="D599" s="340"/>
      <c r="E599" s="340"/>
      <c r="F599" s="18" t="s">
        <v>890</v>
      </c>
      <c r="G599" s="271">
        <f>Лист2!G597</f>
        <v>0</v>
      </c>
    </row>
    <row r="600" spans="1:7" ht="15" customHeight="1">
      <c r="A600" s="340" t="s">
        <v>854</v>
      </c>
      <c r="B600" s="340"/>
      <c r="C600" s="340"/>
      <c r="D600" s="340"/>
      <c r="E600" s="340"/>
      <c r="F600" s="18" t="s">
        <v>890</v>
      </c>
      <c r="G600" s="271">
        <f>Лист2!G598</f>
        <v>0</v>
      </c>
    </row>
    <row r="601" spans="1:7" ht="15" customHeight="1">
      <c r="A601" s="340" t="s">
        <v>855</v>
      </c>
      <c r="B601" s="340"/>
      <c r="C601" s="340"/>
      <c r="D601" s="340"/>
      <c r="E601" s="340"/>
      <c r="F601" s="18" t="s">
        <v>890</v>
      </c>
      <c r="G601" s="271">
        <f>Лист2!G599</f>
        <v>0</v>
      </c>
    </row>
    <row r="602" spans="1:7" ht="15" customHeight="1">
      <c r="A602" s="340" t="s">
        <v>1139</v>
      </c>
      <c r="B602" s="340"/>
      <c r="C602" s="340"/>
      <c r="D602" s="340"/>
      <c r="E602" s="340"/>
      <c r="F602" s="18" t="s">
        <v>890</v>
      </c>
      <c r="G602" s="271">
        <f>Лист2!G600</f>
        <v>2</v>
      </c>
    </row>
    <row r="603" spans="1:7" ht="15" customHeight="1">
      <c r="A603" s="340" t="s">
        <v>857</v>
      </c>
      <c r="B603" s="340"/>
      <c r="C603" s="340"/>
      <c r="D603" s="340"/>
      <c r="E603" s="340"/>
      <c r="F603" s="18" t="s">
        <v>890</v>
      </c>
      <c r="G603" s="271">
        <f>Лист2!G601</f>
        <v>1</v>
      </c>
    </row>
    <row r="604" spans="1:7" ht="15" customHeight="1">
      <c r="A604" s="340" t="s">
        <v>858</v>
      </c>
      <c r="B604" s="340"/>
      <c r="C604" s="340"/>
      <c r="D604" s="340"/>
      <c r="E604" s="340"/>
      <c r="F604" s="18" t="s">
        <v>890</v>
      </c>
      <c r="G604" s="271">
        <f>Лист2!G602</f>
        <v>3</v>
      </c>
    </row>
    <row r="605" spans="1:7" ht="15" customHeight="1">
      <c r="A605" s="340" t="s">
        <v>859</v>
      </c>
      <c r="B605" s="340"/>
      <c r="C605" s="340"/>
      <c r="D605" s="340"/>
      <c r="E605" s="340"/>
      <c r="F605" s="18" t="s">
        <v>890</v>
      </c>
      <c r="G605" s="271">
        <f>Лист2!G603</f>
        <v>7</v>
      </c>
    </row>
    <row r="606" spans="1:7" ht="15" customHeight="1">
      <c r="A606" s="340" t="s">
        <v>860</v>
      </c>
      <c r="B606" s="340"/>
      <c r="C606" s="340"/>
      <c r="D606" s="340"/>
      <c r="E606" s="340"/>
      <c r="F606" s="18" t="s">
        <v>890</v>
      </c>
      <c r="G606" s="271">
        <f>Лист2!G604</f>
        <v>1</v>
      </c>
    </row>
    <row r="607" spans="1:7" ht="15" customHeight="1">
      <c r="A607" s="340" t="s">
        <v>861</v>
      </c>
      <c r="B607" s="340"/>
      <c r="C607" s="340"/>
      <c r="D607" s="340"/>
      <c r="E607" s="340"/>
      <c r="F607" s="18" t="s">
        <v>890</v>
      </c>
      <c r="G607" s="271">
        <f>Лист2!G605</f>
        <v>0</v>
      </c>
    </row>
    <row r="608" spans="1:7" ht="15" customHeight="1">
      <c r="A608" s="340" t="s">
        <v>862</v>
      </c>
      <c r="B608" s="340"/>
      <c r="C608" s="340"/>
      <c r="D608" s="340"/>
      <c r="E608" s="340"/>
      <c r="F608" s="18" t="s">
        <v>890</v>
      </c>
      <c r="G608" s="271">
        <f>Лист2!G606</f>
        <v>2</v>
      </c>
    </row>
    <row r="609" spans="1:7" ht="15" customHeight="1">
      <c r="A609" s="340" t="s">
        <v>863</v>
      </c>
      <c r="B609" s="340"/>
      <c r="C609" s="340"/>
      <c r="D609" s="340"/>
      <c r="E609" s="340"/>
      <c r="F609" s="18" t="s">
        <v>890</v>
      </c>
      <c r="G609" s="271">
        <f>Лист2!G607</f>
        <v>2</v>
      </c>
    </row>
    <row r="610" spans="1:7" ht="15" customHeight="1">
      <c r="A610" s="340" t="s">
        <v>864</v>
      </c>
      <c r="B610" s="340"/>
      <c r="C610" s="340"/>
      <c r="D610" s="340"/>
      <c r="E610" s="340"/>
      <c r="F610" s="18" t="s">
        <v>890</v>
      </c>
      <c r="G610" s="271">
        <f>Лист2!G608</f>
        <v>2</v>
      </c>
    </row>
    <row r="611" spans="1:7" ht="15" customHeight="1">
      <c r="A611" s="340" t="s">
        <v>1140</v>
      </c>
      <c r="B611" s="340"/>
      <c r="C611" s="340"/>
      <c r="D611" s="340"/>
      <c r="E611" s="340"/>
      <c r="F611" s="18" t="s">
        <v>890</v>
      </c>
      <c r="G611" s="271">
        <f>Лист2!G609</f>
        <v>0</v>
      </c>
    </row>
    <row r="612" spans="1:7" ht="15" customHeight="1">
      <c r="A612" s="340" t="s">
        <v>1141</v>
      </c>
      <c r="B612" s="340"/>
      <c r="C612" s="340"/>
      <c r="D612" s="340"/>
      <c r="E612" s="340"/>
      <c r="F612" s="18" t="s">
        <v>890</v>
      </c>
      <c r="G612" s="271">
        <f>Лист2!G610</f>
        <v>1</v>
      </c>
    </row>
    <row r="613" spans="1:7" ht="15" customHeight="1">
      <c r="A613" s="340" t="s">
        <v>1142</v>
      </c>
      <c r="B613" s="340"/>
      <c r="C613" s="340"/>
      <c r="D613" s="340"/>
      <c r="E613" s="340"/>
      <c r="F613" s="18" t="s">
        <v>890</v>
      </c>
      <c r="G613" s="271">
        <f>Лист2!G611</f>
        <v>5</v>
      </c>
    </row>
    <row r="614" spans="1:7" ht="15" customHeight="1">
      <c r="A614" s="340" t="s">
        <v>867</v>
      </c>
      <c r="B614" s="340"/>
      <c r="C614" s="340"/>
      <c r="D614" s="340"/>
      <c r="E614" s="340"/>
      <c r="F614" s="18" t="s">
        <v>890</v>
      </c>
      <c r="G614" s="271">
        <f>Лист2!G612</f>
        <v>6</v>
      </c>
    </row>
    <row r="615" spans="1:7" ht="15" customHeight="1">
      <c r="A615" s="340" t="s">
        <v>1143</v>
      </c>
      <c r="B615" s="340"/>
      <c r="C615" s="340"/>
      <c r="D615" s="340"/>
      <c r="E615" s="340"/>
      <c r="F615" s="18" t="s">
        <v>890</v>
      </c>
      <c r="G615" s="271">
        <f>Лист2!G613</f>
        <v>4</v>
      </c>
    </row>
    <row r="616" spans="1:7" ht="15" customHeight="1">
      <c r="A616" s="340" t="s">
        <v>1144</v>
      </c>
      <c r="B616" s="340"/>
      <c r="C616" s="340"/>
      <c r="D616" s="340"/>
      <c r="E616" s="340"/>
      <c r="F616" s="18" t="s">
        <v>890</v>
      </c>
      <c r="G616" s="271">
        <f>Лист2!G614</f>
        <v>4</v>
      </c>
    </row>
    <row r="617" spans="1:7" ht="15" customHeight="1">
      <c r="A617" s="340" t="s">
        <v>1145</v>
      </c>
      <c r="B617" s="340"/>
      <c r="C617" s="340"/>
      <c r="D617" s="340"/>
      <c r="E617" s="340"/>
      <c r="F617" s="18" t="s">
        <v>890</v>
      </c>
      <c r="G617" s="271">
        <f>Лист2!G615</f>
        <v>0</v>
      </c>
    </row>
    <row r="618" spans="1:7" ht="28.5" customHeight="1">
      <c r="A618" s="340" t="s">
        <v>1146</v>
      </c>
      <c r="B618" s="340"/>
      <c r="C618" s="340"/>
      <c r="D618" s="340"/>
      <c r="E618" s="340"/>
      <c r="F618" s="18" t="s">
        <v>890</v>
      </c>
      <c r="G618" s="271">
        <f>Лист2!G616</f>
        <v>7</v>
      </c>
    </row>
    <row r="619" spans="1:7" ht="37.5" customHeight="1">
      <c r="A619" s="340" t="s">
        <v>1147</v>
      </c>
      <c r="B619" s="340"/>
      <c r="C619" s="340"/>
      <c r="D619" s="340"/>
      <c r="E619" s="340"/>
      <c r="F619" s="18" t="s">
        <v>890</v>
      </c>
      <c r="G619" s="271">
        <f>Лист2!G617</f>
        <v>7</v>
      </c>
    </row>
    <row r="620" spans="1:7" ht="42" customHeight="1">
      <c r="A620" s="335" t="s">
        <v>1148</v>
      </c>
      <c r="B620" s="335"/>
      <c r="C620" s="335"/>
      <c r="D620" s="335"/>
      <c r="E620" s="335"/>
      <c r="F620" s="18" t="s">
        <v>890</v>
      </c>
      <c r="G620" s="271">
        <f>Лист2!G618</f>
        <v>0</v>
      </c>
    </row>
    <row r="621" spans="1:7" ht="15" customHeight="1">
      <c r="A621" s="340" t="s">
        <v>874</v>
      </c>
      <c r="B621" s="340"/>
      <c r="C621" s="340"/>
      <c r="D621" s="340"/>
      <c r="E621" s="340"/>
      <c r="F621" s="18" t="s">
        <v>890</v>
      </c>
      <c r="G621" s="271">
        <f>Лист2!G619</f>
        <v>0</v>
      </c>
    </row>
    <row r="622" spans="1:7" ht="15" customHeight="1">
      <c r="A622" s="340" t="s">
        <v>875</v>
      </c>
      <c r="B622" s="340"/>
      <c r="C622" s="340"/>
      <c r="D622" s="340"/>
      <c r="E622" s="340"/>
      <c r="F622" s="18" t="s">
        <v>890</v>
      </c>
      <c r="G622" s="271">
        <f>Лист2!G620</f>
        <v>0</v>
      </c>
    </row>
    <row r="623" spans="1:7" ht="15" customHeight="1">
      <c r="A623" s="340" t="s">
        <v>876</v>
      </c>
      <c r="B623" s="340"/>
      <c r="C623" s="340"/>
      <c r="D623" s="340"/>
      <c r="E623" s="340"/>
      <c r="F623" s="18" t="s">
        <v>890</v>
      </c>
      <c r="G623" s="271">
        <f>Лист2!G621</f>
        <v>1</v>
      </c>
    </row>
    <row r="624" spans="1:7" ht="15" customHeight="1">
      <c r="A624" s="340" t="s">
        <v>877</v>
      </c>
      <c r="B624" s="340"/>
      <c r="C624" s="340"/>
      <c r="D624" s="340"/>
      <c r="E624" s="340"/>
      <c r="F624" s="18" t="s">
        <v>890</v>
      </c>
      <c r="G624" s="271">
        <f>Лист2!G622</f>
        <v>3</v>
      </c>
    </row>
    <row r="625" spans="1:7" ht="15" customHeight="1">
      <c r="A625" s="340" t="s">
        <v>878</v>
      </c>
      <c r="B625" s="340"/>
      <c r="C625" s="340"/>
      <c r="D625" s="340"/>
      <c r="E625" s="340"/>
      <c r="F625" s="18" t="s">
        <v>890</v>
      </c>
      <c r="G625" s="271">
        <f>Лист2!G623</f>
        <v>9</v>
      </c>
    </row>
    <row r="626" spans="1:7" ht="15" customHeight="1">
      <c r="A626" s="340" t="s">
        <v>879</v>
      </c>
      <c r="B626" s="340"/>
      <c r="C626" s="340"/>
      <c r="D626" s="340"/>
      <c r="E626" s="340"/>
      <c r="F626" s="18" t="s">
        <v>890</v>
      </c>
      <c r="G626" s="271">
        <f>Лист2!G624</f>
        <v>7</v>
      </c>
    </row>
    <row r="627" spans="1:7" ht="15" customHeight="1">
      <c r="A627" s="340" t="s">
        <v>880</v>
      </c>
      <c r="B627" s="340"/>
      <c r="C627" s="340"/>
      <c r="D627" s="340"/>
      <c r="E627" s="340"/>
      <c r="F627" s="18" t="s">
        <v>890</v>
      </c>
      <c r="G627" s="271">
        <f>Лист2!G625</f>
        <v>0</v>
      </c>
    </row>
    <row r="628" spans="1:7" ht="15" customHeight="1">
      <c r="A628" s="340" t="s">
        <v>881</v>
      </c>
      <c r="B628" s="340"/>
      <c r="C628" s="340"/>
      <c r="D628" s="340"/>
      <c r="E628" s="340"/>
      <c r="F628" s="18" t="s">
        <v>890</v>
      </c>
      <c r="G628" s="271">
        <f>Лист2!G626</f>
        <v>0</v>
      </c>
    </row>
    <row r="629" spans="1:7" ht="36" customHeight="1">
      <c r="A629" s="399" t="s">
        <v>1173</v>
      </c>
      <c r="B629" s="399"/>
      <c r="C629" s="399"/>
      <c r="D629" s="399"/>
      <c r="E629" s="399"/>
      <c r="F629" s="399"/>
      <c r="G629" s="271" t="str">
        <f>Лист2!G628</f>
        <v>Догойда</v>
      </c>
    </row>
    <row r="630" spans="1:7" ht="15" customHeight="1">
      <c r="A630" s="400" t="s">
        <v>802</v>
      </c>
      <c r="B630" s="400"/>
      <c r="C630" s="400"/>
      <c r="D630" s="400"/>
      <c r="E630" s="400"/>
      <c r="F630" s="400"/>
      <c r="G630" s="271" t="str">
        <f>Лист2!G629</f>
        <v>Людмила</v>
      </c>
    </row>
    <row r="631" spans="1:7" ht="15" customHeight="1">
      <c r="A631" s="400" t="s">
        <v>803</v>
      </c>
      <c r="B631" s="400"/>
      <c r="C631" s="400"/>
      <c r="D631" s="400"/>
      <c r="E631" s="400"/>
      <c r="F631" s="400"/>
      <c r="G631" s="271" t="str">
        <f>Лист2!G630</f>
        <v>Михайловна</v>
      </c>
    </row>
    <row r="632" spans="1:7" ht="15" customHeight="1">
      <c r="A632" s="399" t="s">
        <v>804</v>
      </c>
      <c r="B632" s="399"/>
      <c r="C632" s="399"/>
      <c r="D632" s="399"/>
      <c r="E632" s="399"/>
      <c r="F632" s="399"/>
      <c r="G632" s="271" t="str">
        <f>Лист2!G631</f>
        <v>8(87951)-48-4-37</v>
      </c>
    </row>
    <row r="633" spans="1:7" ht="15" customHeight="1">
      <c r="A633" s="399" t="s">
        <v>805</v>
      </c>
      <c r="B633" s="399"/>
      <c r="C633" s="399"/>
      <c r="D633" s="399"/>
      <c r="E633" s="399"/>
      <c r="F633" s="399"/>
      <c r="G633" s="271" t="str">
        <f>Лист2!G632</f>
        <v>dogoydal@mail.ru</v>
      </c>
    </row>
    <row r="634" spans="1:7" ht="15" customHeight="1">
      <c r="A634" s="399" t="s">
        <v>809</v>
      </c>
      <c r="B634" s="399"/>
      <c r="C634" s="399"/>
      <c r="D634" s="399"/>
      <c r="E634" s="399"/>
      <c r="F634" s="399"/>
      <c r="G634" s="271">
        <f>Лист2!G633</f>
        <v>3</v>
      </c>
    </row>
    <row r="635" spans="1:7" ht="15" customHeight="1">
      <c r="A635" s="399" t="s">
        <v>821</v>
      </c>
      <c r="B635" s="399"/>
      <c r="C635" s="399"/>
      <c r="D635" s="399"/>
      <c r="E635" s="399"/>
      <c r="F635" s="399"/>
      <c r="G635" s="271">
        <f>Лист2!G634</f>
        <v>2</v>
      </c>
    </row>
    <row r="636" spans="1:7" ht="15" customHeight="1">
      <c r="A636" s="399" t="s">
        <v>822</v>
      </c>
      <c r="B636" s="399"/>
      <c r="C636" s="399"/>
      <c r="D636" s="399"/>
      <c r="E636" s="399"/>
      <c r="F636" s="399"/>
      <c r="G636" s="271">
        <f>Лист2!G635</f>
        <v>1</v>
      </c>
    </row>
    <row r="637" spans="1:7" ht="15" customHeight="1">
      <c r="A637" s="399" t="s">
        <v>1174</v>
      </c>
      <c r="B637" s="399"/>
      <c r="C637" s="399"/>
      <c r="D637" s="399"/>
      <c r="E637" s="399"/>
      <c r="F637" s="399"/>
      <c r="G637" s="271">
        <f>Лист2!G636</f>
        <v>57</v>
      </c>
    </row>
    <row r="638" spans="1:7" ht="15" customHeight="1">
      <c r="A638" s="399" t="s">
        <v>1175</v>
      </c>
      <c r="B638" s="399"/>
      <c r="C638" s="399"/>
      <c r="D638" s="399"/>
      <c r="E638" s="399"/>
      <c r="F638" s="399"/>
      <c r="G638" s="271">
        <f>Лист2!G637</f>
        <v>37</v>
      </c>
    </row>
    <row r="639" spans="1:7" ht="15" customHeight="1">
      <c r="A639" s="399" t="s">
        <v>1176</v>
      </c>
      <c r="B639" s="399"/>
      <c r="C639" s="399"/>
      <c r="D639" s="399"/>
      <c r="E639" s="399"/>
      <c r="F639" s="399"/>
      <c r="G639" s="271">
        <f>Лист2!G638</f>
        <v>20</v>
      </c>
    </row>
    <row r="640" spans="1:7" ht="15" customHeight="1">
      <c r="A640" s="388" t="s">
        <v>1200</v>
      </c>
      <c r="B640" s="388"/>
      <c r="C640" s="388"/>
      <c r="D640" s="388"/>
      <c r="E640" s="398" t="s">
        <v>1201</v>
      </c>
      <c r="F640" s="398"/>
      <c r="G640" s="271" t="str">
        <f>Лист2!G639</f>
        <v>да</v>
      </c>
    </row>
    <row r="641" spans="1:7" ht="15" customHeight="1">
      <c r="A641" s="388"/>
      <c r="B641" s="388"/>
      <c r="C641" s="388"/>
      <c r="D641" s="388"/>
      <c r="E641" s="398" t="s">
        <v>1202</v>
      </c>
      <c r="F641" s="398"/>
      <c r="G641" s="271" t="str">
        <f>Лист2!G640</f>
        <v>да</v>
      </c>
    </row>
    <row r="642" spans="1:7" ht="15" customHeight="1">
      <c r="A642" s="388"/>
      <c r="B642" s="388"/>
      <c r="C642" s="388"/>
      <c r="D642" s="388"/>
      <c r="E642" s="398" t="s">
        <v>1203</v>
      </c>
      <c r="F642" s="398"/>
      <c r="G642" s="271" t="str">
        <f>Лист2!G641</f>
        <v>да</v>
      </c>
    </row>
    <row r="643" spans="1:7" ht="15" customHeight="1">
      <c r="A643" s="388"/>
      <c r="B643" s="388"/>
      <c r="C643" s="388"/>
      <c r="D643" s="388"/>
      <c r="E643" s="398" t="s">
        <v>1204</v>
      </c>
      <c r="F643" s="398"/>
      <c r="G643" s="271" t="str">
        <f>Лист2!G642</f>
        <v>да</v>
      </c>
    </row>
    <row r="644" spans="1:7" ht="15" customHeight="1">
      <c r="A644" s="388"/>
      <c r="B644" s="388"/>
      <c r="C644" s="388"/>
      <c r="D644" s="388"/>
      <c r="E644" s="398" t="s">
        <v>1205</v>
      </c>
      <c r="F644" s="398"/>
      <c r="G644" s="271" t="str">
        <f>Лист2!G643</f>
        <v>нет</v>
      </c>
    </row>
    <row r="645" spans="1:7" ht="15" customHeight="1">
      <c r="A645" s="388"/>
      <c r="B645" s="388"/>
      <c r="C645" s="388"/>
      <c r="D645" s="388"/>
      <c r="E645" s="398" t="s">
        <v>1206</v>
      </c>
      <c r="F645" s="398"/>
      <c r="G645" s="271" t="str">
        <f>Лист2!G644</f>
        <v>нет</v>
      </c>
    </row>
    <row r="646" spans="1:7" ht="15" customHeight="1">
      <c r="A646" s="388"/>
      <c r="B646" s="388"/>
      <c r="C646" s="388"/>
      <c r="D646" s="388"/>
      <c r="E646" s="398" t="s">
        <v>1207</v>
      </c>
      <c r="F646" s="398"/>
      <c r="G646" s="271" t="str">
        <f>Лист2!G645</f>
        <v>да</v>
      </c>
    </row>
    <row r="647" spans="1:7" ht="15" customHeight="1">
      <c r="A647" s="388"/>
      <c r="B647" s="388"/>
      <c r="C647" s="388"/>
      <c r="D647" s="388"/>
      <c r="E647" s="398" t="s">
        <v>1208</v>
      </c>
      <c r="F647" s="398"/>
      <c r="G647" s="271" t="str">
        <f>Лист2!G646</f>
        <v>да</v>
      </c>
    </row>
    <row r="648" spans="1:7" ht="15" customHeight="1">
      <c r="A648" s="388"/>
      <c r="B648" s="388"/>
      <c r="C648" s="388"/>
      <c r="D648" s="388"/>
      <c r="E648" s="398" t="s">
        <v>1209</v>
      </c>
      <c r="F648" s="398"/>
      <c r="G648" s="271" t="str">
        <f>Лист2!G647</f>
        <v>да</v>
      </c>
    </row>
    <row r="649" spans="1:7" ht="15" customHeight="1">
      <c r="A649" s="388"/>
      <c r="B649" s="388"/>
      <c r="C649" s="388"/>
      <c r="D649" s="388"/>
      <c r="E649" s="398" t="s">
        <v>1210</v>
      </c>
      <c r="F649" s="398"/>
      <c r="G649" s="271" t="str">
        <f>Лист2!G648</f>
        <v>да</v>
      </c>
    </row>
    <row r="650" spans="1:7" ht="15" customHeight="1">
      <c r="A650" s="388"/>
      <c r="B650" s="388"/>
      <c r="C650" s="388"/>
      <c r="D650" s="388"/>
      <c r="E650" s="398" t="s">
        <v>1211</v>
      </c>
      <c r="F650" s="398"/>
      <c r="G650" s="271" t="str">
        <f>Лист2!G649</f>
        <v>да</v>
      </c>
    </row>
    <row r="651" spans="1:7" ht="15" customHeight="1">
      <c r="A651" s="388"/>
      <c r="B651" s="388"/>
      <c r="C651" s="388"/>
      <c r="D651" s="388"/>
      <c r="E651" s="398" t="s">
        <v>1212</v>
      </c>
      <c r="F651" s="398"/>
      <c r="G651" s="271" t="str">
        <f>Лист2!G650</f>
        <v>да</v>
      </c>
    </row>
    <row r="652" spans="1:7" ht="15" customHeight="1">
      <c r="A652" s="388"/>
      <c r="B652" s="388"/>
      <c r="C652" s="388"/>
      <c r="D652" s="388"/>
      <c r="E652" s="397" t="s">
        <v>1213</v>
      </c>
      <c r="F652" s="397"/>
      <c r="G652" s="271" t="str">
        <f>Лист2!G651</f>
        <v>да</v>
      </c>
    </row>
    <row r="653" spans="1:7" ht="15" customHeight="1">
      <c r="A653" s="388"/>
      <c r="B653" s="388"/>
      <c r="C653" s="388"/>
      <c r="D653" s="388"/>
      <c r="E653" s="397" t="s">
        <v>1214</v>
      </c>
      <c r="F653" s="397"/>
      <c r="G653" s="271">
        <f>Лист2!G652</f>
        <v>0</v>
      </c>
    </row>
    <row r="654" spans="1:7" ht="15" customHeight="1">
      <c r="A654" s="388"/>
      <c r="B654" s="388"/>
      <c r="C654" s="388"/>
      <c r="D654" s="388"/>
      <c r="E654" s="397" t="s">
        <v>1215</v>
      </c>
      <c r="F654" s="397"/>
      <c r="G654" s="271" t="str">
        <f>Лист2!G653</f>
        <v>да</v>
      </c>
    </row>
    <row r="655" spans="1:7" ht="15" customHeight="1">
      <c r="A655" s="388"/>
      <c r="B655" s="388"/>
      <c r="C655" s="388"/>
      <c r="D655" s="388"/>
      <c r="E655" s="397" t="s">
        <v>1216</v>
      </c>
      <c r="F655" s="397"/>
      <c r="G655" s="271">
        <f>Лист2!G654</f>
        <v>0</v>
      </c>
    </row>
    <row r="656" spans="1:7" ht="15" customHeight="1">
      <c r="A656" s="388"/>
      <c r="B656" s="388"/>
      <c r="C656" s="388"/>
      <c r="D656" s="388"/>
      <c r="E656" s="397" t="s">
        <v>1217</v>
      </c>
      <c r="F656" s="397"/>
      <c r="G656" s="271" t="str">
        <f>Лист2!G655</f>
        <v>да</v>
      </c>
    </row>
    <row r="657" spans="1:7" ht="15" customHeight="1">
      <c r="A657" s="388"/>
      <c r="B657" s="388"/>
      <c r="C657" s="388"/>
      <c r="D657" s="388"/>
      <c r="E657" s="397" t="s">
        <v>1218</v>
      </c>
      <c r="F657" s="397"/>
      <c r="G657" s="271" t="str">
        <f>Лист2!G656</f>
        <v>да</v>
      </c>
    </row>
    <row r="658" spans="1:7" ht="15" customHeight="1">
      <c r="A658" s="388"/>
      <c r="B658" s="388"/>
      <c r="C658" s="388"/>
      <c r="D658" s="388"/>
      <c r="E658" s="397" t="s">
        <v>1219</v>
      </c>
      <c r="F658" s="397"/>
      <c r="G658" s="271" t="str">
        <f>Лист2!G657</f>
        <v>да</v>
      </c>
    </row>
    <row r="659" spans="1:7" ht="15" customHeight="1">
      <c r="A659" s="388"/>
      <c r="B659" s="388"/>
      <c r="C659" s="388"/>
      <c r="D659" s="388"/>
      <c r="E659" s="398" t="s">
        <v>1220</v>
      </c>
      <c r="F659" s="398"/>
      <c r="G659" s="271" t="str">
        <f>Лист2!G658</f>
        <v>да</v>
      </c>
    </row>
    <row r="660" spans="1:7" ht="15" customHeight="1">
      <c r="A660" s="388"/>
      <c r="B660" s="388"/>
      <c r="C660" s="388"/>
      <c r="D660" s="388"/>
      <c r="E660" s="397" t="s">
        <v>1221</v>
      </c>
      <c r="F660" s="397"/>
      <c r="G660" s="271" t="str">
        <f>Лист2!G659</f>
        <v>да</v>
      </c>
    </row>
    <row r="661" spans="1:7" ht="15" customHeight="1">
      <c r="A661" s="388"/>
      <c r="B661" s="388"/>
      <c r="C661" s="388"/>
      <c r="D661" s="388"/>
      <c r="E661" s="397" t="s">
        <v>1222</v>
      </c>
      <c r="F661" s="397"/>
      <c r="G661" s="271" t="str">
        <f>Лист2!G660</f>
        <v>да</v>
      </c>
    </row>
    <row r="662" spans="1:7" ht="15" customHeight="1">
      <c r="A662" s="388"/>
      <c r="B662" s="388"/>
      <c r="C662" s="388"/>
      <c r="D662" s="388"/>
      <c r="E662" s="397" t="s">
        <v>1223</v>
      </c>
      <c r="F662" s="397"/>
      <c r="G662" s="271" t="str">
        <f>Лист2!G661</f>
        <v>да</v>
      </c>
    </row>
    <row r="663" spans="1:7" ht="15" customHeight="1">
      <c r="A663" s="388"/>
      <c r="B663" s="388"/>
      <c r="C663" s="388"/>
      <c r="D663" s="388"/>
      <c r="E663" s="397" t="s">
        <v>1224</v>
      </c>
      <c r="F663" s="397"/>
      <c r="G663" s="271" t="str">
        <f>Лист2!G662</f>
        <v>да</v>
      </c>
    </row>
    <row r="664" spans="1:7" ht="15" customHeight="1">
      <c r="A664" s="388"/>
      <c r="B664" s="388"/>
      <c r="C664" s="388"/>
      <c r="D664" s="388"/>
      <c r="E664" s="397" t="s">
        <v>1225</v>
      </c>
      <c r="F664" s="397"/>
      <c r="G664" s="271" t="str">
        <f>Лист2!G663</f>
        <v>да</v>
      </c>
    </row>
    <row r="665" spans="1:7" ht="15" customHeight="1">
      <c r="A665" s="388"/>
      <c r="B665" s="388"/>
      <c r="C665" s="388"/>
      <c r="D665" s="388"/>
      <c r="E665" s="397" t="s">
        <v>1226</v>
      </c>
      <c r="F665" s="397"/>
      <c r="G665" s="271" t="str">
        <f>Лист2!G664</f>
        <v>нет</v>
      </c>
    </row>
    <row r="666" spans="1:7" ht="15" customHeight="1">
      <c r="A666" s="388"/>
      <c r="B666" s="388"/>
      <c r="C666" s="388"/>
      <c r="D666" s="388"/>
      <c r="E666" s="398" t="s">
        <v>1227</v>
      </c>
      <c r="F666" s="398"/>
      <c r="G666" s="271" t="str">
        <f>Лист2!G665</f>
        <v>да</v>
      </c>
    </row>
    <row r="667" spans="1:7" ht="15" customHeight="1">
      <c r="A667" s="388"/>
      <c r="B667" s="388"/>
      <c r="C667" s="388"/>
      <c r="D667" s="388"/>
      <c r="E667" s="397" t="s">
        <v>1228</v>
      </c>
      <c r="F667" s="397"/>
      <c r="G667" s="271" t="str">
        <f>Лист2!G666</f>
        <v>да</v>
      </c>
    </row>
    <row r="668" spans="1:7" ht="15" customHeight="1">
      <c r="A668" s="388"/>
      <c r="B668" s="388"/>
      <c r="C668" s="388"/>
      <c r="D668" s="388"/>
      <c r="E668" s="397" t="s">
        <v>1229</v>
      </c>
      <c r="F668" s="397"/>
      <c r="G668" s="271" t="str">
        <f>Лист2!G667</f>
        <v>нет</v>
      </c>
    </row>
    <row r="669" spans="1:7" ht="15" customHeight="1">
      <c r="A669" s="388"/>
      <c r="B669" s="388"/>
      <c r="C669" s="388"/>
      <c r="D669" s="388"/>
      <c r="E669" s="397" t="s">
        <v>1230</v>
      </c>
      <c r="F669" s="397"/>
      <c r="G669" s="271" t="str">
        <f>Лист2!G668</f>
        <v>да</v>
      </c>
    </row>
    <row r="670" spans="1:7" ht="15" customHeight="1">
      <c r="A670" s="388"/>
      <c r="B670" s="388"/>
      <c r="C670" s="388"/>
      <c r="D670" s="388"/>
      <c r="E670" s="397" t="s">
        <v>1231</v>
      </c>
      <c r="F670" s="397"/>
      <c r="G670" s="271" t="str">
        <f>Лист2!G669</f>
        <v>нет</v>
      </c>
    </row>
    <row r="671" spans="1:7" ht="15" customHeight="1">
      <c r="A671" s="388"/>
      <c r="B671" s="388"/>
      <c r="C671" s="388"/>
      <c r="D671" s="388"/>
      <c r="E671" s="397" t="s">
        <v>1232</v>
      </c>
      <c r="F671" s="397"/>
      <c r="G671" s="271" t="str">
        <f>Лист2!G670</f>
        <v>да</v>
      </c>
    </row>
    <row r="672" spans="1:7" ht="15" customHeight="1">
      <c r="A672" s="388"/>
      <c r="B672" s="388"/>
      <c r="C672" s="388"/>
      <c r="D672" s="388"/>
      <c r="E672" s="397" t="s">
        <v>1233</v>
      </c>
      <c r="F672" s="397"/>
      <c r="G672" s="271" t="str">
        <f>Лист2!G671</f>
        <v>нет</v>
      </c>
    </row>
    <row r="673" spans="1:7" ht="15" customHeight="1">
      <c r="A673" s="388"/>
      <c r="B673" s="388"/>
      <c r="C673" s="388"/>
      <c r="D673" s="388"/>
      <c r="E673" s="397" t="s">
        <v>1234</v>
      </c>
      <c r="F673" s="397"/>
      <c r="G673" s="271" t="str">
        <f>Лист2!G672</f>
        <v>нет</v>
      </c>
    </row>
    <row r="674" spans="1:7" ht="15" customHeight="1">
      <c r="A674" s="388"/>
      <c r="B674" s="388"/>
      <c r="C674" s="388"/>
      <c r="D674" s="388"/>
      <c r="E674" s="397" t="s">
        <v>1235</v>
      </c>
      <c r="F674" s="397"/>
      <c r="G674" s="271" t="str">
        <f>Лист2!G673</f>
        <v>да</v>
      </c>
    </row>
    <row r="675" spans="1:7" ht="15" customHeight="1">
      <c r="A675" s="388"/>
      <c r="B675" s="388"/>
      <c r="C675" s="388"/>
      <c r="D675" s="388"/>
      <c r="E675" s="397" t="s">
        <v>1236</v>
      </c>
      <c r="F675" s="397"/>
      <c r="G675" s="271" t="str">
        <f>Лист2!G674</f>
        <v>да</v>
      </c>
    </row>
    <row r="676" spans="1:7" ht="15" customHeight="1">
      <c r="A676" s="388"/>
      <c r="B676" s="388"/>
      <c r="C676" s="388"/>
      <c r="D676" s="388"/>
      <c r="E676" s="397" t="s">
        <v>1237</v>
      </c>
      <c r="F676" s="397"/>
      <c r="G676" s="271" t="str">
        <f>Лист2!G675</f>
        <v>нет</v>
      </c>
    </row>
    <row r="677" spans="1:7" ht="15" customHeight="1">
      <c r="A677" s="388"/>
      <c r="B677" s="388"/>
      <c r="C677" s="388"/>
      <c r="D677" s="388"/>
      <c r="E677" s="397" t="s">
        <v>1238</v>
      </c>
      <c r="F677" s="397"/>
      <c r="G677" s="271" t="str">
        <f>Лист2!G676</f>
        <v>да</v>
      </c>
    </row>
    <row r="678" spans="1:7" ht="15" customHeight="1">
      <c r="A678" s="388"/>
      <c r="B678" s="388"/>
      <c r="C678" s="388"/>
      <c r="D678" s="388"/>
      <c r="E678" s="397" t="s">
        <v>1239</v>
      </c>
      <c r="F678" s="397"/>
      <c r="G678" s="271" t="str">
        <f>Лист2!G677</f>
        <v>да</v>
      </c>
    </row>
    <row r="679" spans="1:7" ht="15" customHeight="1">
      <c r="A679" s="388"/>
      <c r="B679" s="388"/>
      <c r="C679" s="388"/>
      <c r="D679" s="388"/>
      <c r="E679" s="397" t="s">
        <v>1240</v>
      </c>
      <c r="F679" s="397"/>
      <c r="G679" s="271" t="str">
        <f>Лист2!G678</f>
        <v>да</v>
      </c>
    </row>
    <row r="680" spans="1:7" ht="15" customHeight="1">
      <c r="A680" s="388"/>
      <c r="B680" s="388"/>
      <c r="C680" s="388"/>
      <c r="D680" s="388"/>
      <c r="E680" s="397" t="s">
        <v>1241</v>
      </c>
      <c r="F680" s="397"/>
      <c r="G680" s="271" t="str">
        <f>Лист2!G679</f>
        <v>нет</v>
      </c>
    </row>
    <row r="681" spans="1:7" ht="15" customHeight="1">
      <c r="A681" s="388"/>
      <c r="B681" s="388"/>
      <c r="C681" s="388"/>
      <c r="D681" s="388"/>
      <c r="E681" s="397" t="s">
        <v>1242</v>
      </c>
      <c r="F681" s="397"/>
      <c r="G681" s="271" t="str">
        <f>Лист2!G680</f>
        <v>нет</v>
      </c>
    </row>
    <row r="682" spans="1:7" ht="15" customHeight="1">
      <c r="A682" s="388"/>
      <c r="B682" s="388"/>
      <c r="C682" s="388"/>
      <c r="D682" s="388"/>
      <c r="E682" s="398" t="s">
        <v>1243</v>
      </c>
      <c r="F682" s="398"/>
      <c r="G682" s="271" t="str">
        <f>Лист2!G681</f>
        <v>да</v>
      </c>
    </row>
    <row r="683" spans="1:7" ht="15" customHeight="1">
      <c r="A683" s="388"/>
      <c r="B683" s="388"/>
      <c r="C683" s="388"/>
      <c r="D683" s="388"/>
      <c r="E683" s="397" t="s">
        <v>1244</v>
      </c>
      <c r="F683" s="397"/>
      <c r="G683" s="271" t="str">
        <f>Лист2!G682</f>
        <v>нет</v>
      </c>
    </row>
    <row r="684" spans="1:7" ht="15" customHeight="1">
      <c r="A684" s="388"/>
      <c r="B684" s="388"/>
      <c r="C684" s="388"/>
      <c r="D684" s="388"/>
      <c r="E684" s="397" t="s">
        <v>1245</v>
      </c>
      <c r="F684" s="397"/>
      <c r="G684" s="271" t="str">
        <f>Лист2!G683</f>
        <v>да</v>
      </c>
    </row>
    <row r="685" spans="1:7" ht="15" customHeight="1">
      <c r="A685" s="388"/>
      <c r="B685" s="388"/>
      <c r="C685" s="388"/>
      <c r="D685" s="388"/>
      <c r="E685" s="397" t="s">
        <v>1246</v>
      </c>
      <c r="F685" s="397"/>
      <c r="G685" s="271" t="str">
        <f>Лист2!G684</f>
        <v>нет</v>
      </c>
    </row>
    <row r="686" spans="1:7" ht="15" customHeight="1">
      <c r="A686" s="388"/>
      <c r="B686" s="388"/>
      <c r="C686" s="388"/>
      <c r="D686" s="388"/>
      <c r="E686" s="397" t="s">
        <v>1247</v>
      </c>
      <c r="F686" s="397"/>
      <c r="G686" s="271" t="str">
        <f>Лист2!G685</f>
        <v>нет</v>
      </c>
    </row>
    <row r="687" spans="1:7" ht="15" customHeight="1">
      <c r="A687" s="388"/>
      <c r="B687" s="388"/>
      <c r="C687" s="388"/>
      <c r="D687" s="388"/>
      <c r="E687" s="397" t="s">
        <v>1248</v>
      </c>
      <c r="F687" s="397"/>
      <c r="G687" s="271" t="str">
        <f>Лист2!G686</f>
        <v>да</v>
      </c>
    </row>
    <row r="688" spans="1:7" ht="15" customHeight="1">
      <c r="A688" s="388"/>
      <c r="B688" s="388"/>
      <c r="C688" s="388"/>
      <c r="D688" s="388"/>
      <c r="E688" s="397" t="s">
        <v>1249</v>
      </c>
      <c r="F688" s="397"/>
      <c r="G688" s="271" t="str">
        <f>Лист2!G687</f>
        <v>да</v>
      </c>
    </row>
    <row r="689" spans="1:7" ht="15" customHeight="1">
      <c r="A689" s="388"/>
      <c r="B689" s="388"/>
      <c r="C689" s="388"/>
      <c r="D689" s="388"/>
      <c r="E689" s="397" t="s">
        <v>1250</v>
      </c>
      <c r="F689" s="397"/>
      <c r="G689" s="271" t="str">
        <f>Лист2!G688</f>
        <v>нет</v>
      </c>
    </row>
    <row r="690" spans="1:7" ht="15" customHeight="1">
      <c r="A690" s="388"/>
      <c r="B690" s="388"/>
      <c r="C690" s="388"/>
      <c r="D690" s="388"/>
      <c r="E690" s="398" t="s">
        <v>1251</v>
      </c>
      <c r="F690" s="398"/>
      <c r="G690" s="271" t="str">
        <f>Лист2!G689</f>
        <v>да</v>
      </c>
    </row>
    <row r="691" spans="1:7" ht="15" customHeight="1">
      <c r="A691" s="388"/>
      <c r="B691" s="388"/>
      <c r="C691" s="388"/>
      <c r="D691" s="388"/>
      <c r="E691" s="397" t="s">
        <v>1252</v>
      </c>
      <c r="F691" s="397"/>
      <c r="G691" s="271" t="str">
        <f>Лист2!G690</f>
        <v>да</v>
      </c>
    </row>
    <row r="692" spans="1:7" ht="15" customHeight="1">
      <c r="A692" s="388"/>
      <c r="B692" s="388"/>
      <c r="C692" s="388"/>
      <c r="D692" s="388"/>
      <c r="E692" s="397" t="s">
        <v>1253</v>
      </c>
      <c r="F692" s="397"/>
      <c r="G692" s="271" t="str">
        <f>Лист2!G691</f>
        <v>да</v>
      </c>
    </row>
    <row r="693" spans="1:7" ht="15" customHeight="1">
      <c r="A693" s="388"/>
      <c r="B693" s="388"/>
      <c r="C693" s="388"/>
      <c r="D693" s="388"/>
      <c r="E693" s="397" t="s">
        <v>1254</v>
      </c>
      <c r="F693" s="397"/>
      <c r="G693" s="271" t="str">
        <f>Лист2!G692</f>
        <v>да</v>
      </c>
    </row>
    <row r="694" spans="1:7" ht="15" customHeight="1">
      <c r="A694" s="388"/>
      <c r="B694" s="388"/>
      <c r="C694" s="388"/>
      <c r="D694" s="388"/>
      <c r="E694" s="397" t="s">
        <v>1255</v>
      </c>
      <c r="F694" s="397"/>
      <c r="G694" s="271" t="str">
        <f>Лист2!G693</f>
        <v>нет</v>
      </c>
    </row>
    <row r="695" spans="1:7" ht="15" customHeight="1">
      <c r="A695" s="388"/>
      <c r="B695" s="388"/>
      <c r="C695" s="388"/>
      <c r="D695" s="388"/>
      <c r="E695" s="397" t="s">
        <v>1256</v>
      </c>
      <c r="F695" s="397"/>
      <c r="G695" s="271" t="str">
        <f>Лист2!G694</f>
        <v>нет</v>
      </c>
    </row>
    <row r="696" spans="1:7" ht="15" customHeight="1">
      <c r="A696" s="388" t="s">
        <v>1257</v>
      </c>
      <c r="B696" s="388"/>
      <c r="C696" s="388"/>
      <c r="D696" s="388"/>
      <c r="E696" s="397" t="s">
        <v>1258</v>
      </c>
      <c r="F696" s="397"/>
      <c r="G696" s="271" t="str">
        <f>Лист2!G695</f>
        <v>нет</v>
      </c>
    </row>
    <row r="697" spans="1:7" ht="15" customHeight="1">
      <c r="A697" s="388"/>
      <c r="B697" s="388"/>
      <c r="C697" s="388"/>
      <c r="D697" s="388"/>
      <c r="E697" s="397" t="s">
        <v>1259</v>
      </c>
      <c r="F697" s="397"/>
      <c r="G697" s="271" t="str">
        <f>Лист2!G696</f>
        <v>да</v>
      </c>
    </row>
    <row r="698" spans="1:7" ht="15" customHeight="1">
      <c r="A698" s="388"/>
      <c r="B698" s="388"/>
      <c r="C698" s="388"/>
      <c r="D698" s="388"/>
      <c r="E698" s="397" t="s">
        <v>1260</v>
      </c>
      <c r="F698" s="397"/>
      <c r="G698" s="271" t="str">
        <f>Лист2!G697</f>
        <v>да</v>
      </c>
    </row>
    <row r="699" spans="1:7" ht="15" customHeight="1">
      <c r="A699" s="388"/>
      <c r="B699" s="388"/>
      <c r="C699" s="388"/>
      <c r="D699" s="388"/>
      <c r="E699" s="397" t="s">
        <v>1261</v>
      </c>
      <c r="F699" s="397"/>
      <c r="G699" s="271" t="str">
        <f>Лист2!G698</f>
        <v>нет</v>
      </c>
    </row>
    <row r="700" spans="1:7" ht="15" customHeight="1">
      <c r="A700" s="388"/>
      <c r="B700" s="388"/>
      <c r="C700" s="388"/>
      <c r="D700" s="388"/>
      <c r="E700" s="397" t="s">
        <v>1262</v>
      </c>
      <c r="F700" s="397"/>
      <c r="G700" s="271" t="str">
        <f>Лист2!G699</f>
        <v>да</v>
      </c>
    </row>
    <row r="701" spans="1:7" ht="15" customHeight="1">
      <c r="A701" s="388"/>
      <c r="B701" s="388"/>
      <c r="C701" s="388"/>
      <c r="D701" s="388"/>
      <c r="E701" s="397" t="s">
        <v>1263</v>
      </c>
      <c r="F701" s="397"/>
      <c r="G701" s="271" t="str">
        <f>Лист2!G700</f>
        <v>да</v>
      </c>
    </row>
    <row r="702" spans="1:7" ht="15" customHeight="1">
      <c r="A702" s="388"/>
      <c r="B702" s="388"/>
      <c r="C702" s="388"/>
      <c r="D702" s="388"/>
      <c r="E702" s="397" t="s">
        <v>1264</v>
      </c>
      <c r="F702" s="397"/>
      <c r="G702" s="271" t="str">
        <f>Лист2!G701</f>
        <v>нет</v>
      </c>
    </row>
    <row r="703" spans="1:7" ht="15" customHeight="1">
      <c r="A703" s="388"/>
      <c r="B703" s="388"/>
      <c r="C703" s="388"/>
      <c r="D703" s="388"/>
      <c r="E703" s="397" t="s">
        <v>1265</v>
      </c>
      <c r="F703" s="397"/>
      <c r="G703" s="271" t="str">
        <f>Лист2!G702</f>
        <v>да</v>
      </c>
    </row>
    <row r="704" spans="1:7" ht="15" customHeight="1">
      <c r="A704" s="388"/>
      <c r="B704" s="388"/>
      <c r="C704" s="388"/>
      <c r="D704" s="388"/>
      <c r="E704" s="397" t="s">
        <v>1266</v>
      </c>
      <c r="F704" s="397"/>
      <c r="G704" s="271" t="str">
        <f>Лист2!G703</f>
        <v>нет</v>
      </c>
    </row>
    <row r="705" spans="1:7" ht="15" customHeight="1">
      <c r="A705" s="388"/>
      <c r="B705" s="388"/>
      <c r="C705" s="388"/>
      <c r="D705" s="388"/>
      <c r="E705" s="397" t="s">
        <v>1267</v>
      </c>
      <c r="F705" s="397"/>
      <c r="G705" s="271" t="str">
        <f>Лист2!G704</f>
        <v>нет</v>
      </c>
    </row>
    <row r="706" spans="1:7" ht="15" customHeight="1">
      <c r="A706" s="388"/>
      <c r="B706" s="388"/>
      <c r="C706" s="388"/>
      <c r="D706" s="388"/>
      <c r="E706" s="397" t="s">
        <v>1268</v>
      </c>
      <c r="F706" s="397"/>
      <c r="G706" s="271" t="str">
        <f>Лист2!G705</f>
        <v>нет</v>
      </c>
    </row>
    <row r="707" spans="1:7" ht="15" customHeight="1">
      <c r="A707" s="388"/>
      <c r="B707" s="388"/>
      <c r="C707" s="388"/>
      <c r="D707" s="388"/>
      <c r="E707" s="397" t="s">
        <v>1269</v>
      </c>
      <c r="F707" s="397"/>
      <c r="G707" s="271" t="str">
        <f>Лист2!G706</f>
        <v>нет</v>
      </c>
    </row>
    <row r="708" spans="1:7" ht="15" customHeight="1">
      <c r="A708" s="388"/>
      <c r="B708" s="388"/>
      <c r="C708" s="388"/>
      <c r="D708" s="388"/>
      <c r="E708" s="397" t="s">
        <v>1270</v>
      </c>
      <c r="F708" s="397"/>
      <c r="G708" s="271" t="str">
        <f>Лист2!G707</f>
        <v>да</v>
      </c>
    </row>
    <row r="709" spans="1:7" ht="15" customHeight="1">
      <c r="A709" s="388"/>
      <c r="B709" s="388"/>
      <c r="C709" s="388"/>
      <c r="D709" s="388"/>
      <c r="E709" s="397" t="s">
        <v>1271</v>
      </c>
      <c r="F709" s="397"/>
      <c r="G709" s="271" t="str">
        <f>Лист2!G708</f>
        <v>нет</v>
      </c>
    </row>
    <row r="710" spans="1:7" ht="15" customHeight="1">
      <c r="A710" s="388"/>
      <c r="B710" s="388"/>
      <c r="C710" s="388"/>
      <c r="D710" s="388"/>
      <c r="E710" s="397" t="s">
        <v>1272</v>
      </c>
      <c r="F710" s="397"/>
      <c r="G710" s="271" t="str">
        <f>Лист2!G709</f>
        <v>нет</v>
      </c>
    </row>
    <row r="711" spans="1:7" ht="15" customHeight="1">
      <c r="A711" s="388"/>
      <c r="B711" s="388"/>
      <c r="C711" s="388"/>
      <c r="D711" s="388"/>
      <c r="E711" s="397" t="s">
        <v>1273</v>
      </c>
      <c r="F711" s="397"/>
      <c r="G711" s="271" t="str">
        <f>Лист2!G710</f>
        <v>нет</v>
      </c>
    </row>
    <row r="712" spans="1:7" ht="15" customHeight="1">
      <c r="A712" s="388"/>
      <c r="B712" s="388"/>
      <c r="C712" s="388"/>
      <c r="D712" s="388"/>
      <c r="E712" s="397" t="s">
        <v>1274</v>
      </c>
      <c r="F712" s="397"/>
      <c r="G712" s="271" t="str">
        <f>Лист2!G711</f>
        <v>нет</v>
      </c>
    </row>
    <row r="713" spans="1:7" ht="15" customHeight="1">
      <c r="A713" s="388"/>
      <c r="B713" s="388"/>
      <c r="C713" s="388"/>
      <c r="D713" s="388"/>
      <c r="E713" s="397" t="s">
        <v>1275</v>
      </c>
      <c r="F713" s="397"/>
      <c r="G713" s="271" t="str">
        <f>Лист2!G712</f>
        <v>нет</v>
      </c>
    </row>
    <row r="714" spans="1:7" ht="15" customHeight="1">
      <c r="A714" s="388"/>
      <c r="B714" s="388"/>
      <c r="C714" s="388"/>
      <c r="D714" s="388"/>
      <c r="E714" s="397" t="s">
        <v>1276</v>
      </c>
      <c r="F714" s="397"/>
      <c r="G714" s="271" t="str">
        <f>Лист2!G713</f>
        <v>нет</v>
      </c>
    </row>
    <row r="715" spans="1:7" ht="15" customHeight="1">
      <c r="A715" s="388"/>
      <c r="B715" s="388"/>
      <c r="C715" s="388"/>
      <c r="D715" s="388"/>
      <c r="E715" s="397" t="s">
        <v>1277</v>
      </c>
      <c r="F715" s="397"/>
      <c r="G715" s="271" t="str">
        <f>Лист2!G714</f>
        <v>нет</v>
      </c>
    </row>
    <row r="716" spans="1:7" ht="15" customHeight="1">
      <c r="A716" s="388"/>
      <c r="B716" s="388"/>
      <c r="C716" s="388"/>
      <c r="D716" s="388"/>
      <c r="E716" s="397" t="s">
        <v>1278</v>
      </c>
      <c r="F716" s="397"/>
      <c r="G716" s="271" t="str">
        <f>Лист2!G715</f>
        <v>нет</v>
      </c>
    </row>
    <row r="717" spans="1:7" ht="15" customHeight="1">
      <c r="A717" s="388"/>
      <c r="B717" s="388"/>
      <c r="C717" s="388"/>
      <c r="D717" s="388"/>
      <c r="E717" s="397" t="s">
        <v>1279</v>
      </c>
      <c r="F717" s="397"/>
      <c r="G717" s="271" t="str">
        <f>Лист2!G716</f>
        <v>нет</v>
      </c>
    </row>
    <row r="718" spans="1:7" ht="15" customHeight="1">
      <c r="A718" s="388"/>
      <c r="B718" s="388"/>
      <c r="C718" s="388"/>
      <c r="D718" s="388"/>
      <c r="E718" s="397" t="s">
        <v>1280</v>
      </c>
      <c r="F718" s="397"/>
      <c r="G718" s="271" t="str">
        <f>Лист2!G717</f>
        <v>нет</v>
      </c>
    </row>
    <row r="719" spans="1:7" ht="15" customHeight="1">
      <c r="A719" s="388"/>
      <c r="B719" s="388"/>
      <c r="C719" s="388"/>
      <c r="D719" s="388"/>
      <c r="E719" s="397" t="s">
        <v>1281</v>
      </c>
      <c r="F719" s="397"/>
      <c r="G719" s="271" t="str">
        <f>Лист2!G718</f>
        <v>нет</v>
      </c>
    </row>
    <row r="720" spans="1:7" ht="15" customHeight="1">
      <c r="A720" s="388"/>
      <c r="B720" s="388"/>
      <c r="C720" s="388"/>
      <c r="D720" s="388"/>
      <c r="E720" s="397" t="s">
        <v>1282</v>
      </c>
      <c r="F720" s="397"/>
      <c r="G720" s="271" t="str">
        <f>Лист2!G719</f>
        <v>нет</v>
      </c>
    </row>
    <row r="721" spans="1:7" ht="15" customHeight="1">
      <c r="A721" s="388"/>
      <c r="B721" s="388"/>
      <c r="C721" s="388"/>
      <c r="D721" s="388"/>
      <c r="E721" s="397" t="s">
        <v>1283</v>
      </c>
      <c r="F721" s="397"/>
      <c r="G721" s="271" t="str">
        <f>Лист2!G720</f>
        <v>да</v>
      </c>
    </row>
    <row r="722" spans="1:7" ht="15" customHeight="1">
      <c r="A722" s="388"/>
      <c r="B722" s="388"/>
      <c r="C722" s="388"/>
      <c r="D722" s="388"/>
      <c r="E722" s="397" t="s">
        <v>1284</v>
      </c>
      <c r="F722" s="397"/>
      <c r="G722" s="271" t="str">
        <f>Лист2!G721</f>
        <v>да</v>
      </c>
    </row>
    <row r="723" spans="1:7" ht="15" customHeight="1">
      <c r="A723" s="388"/>
      <c r="B723" s="388"/>
      <c r="C723" s="388"/>
      <c r="D723" s="388"/>
      <c r="E723" s="397" t="s">
        <v>1285</v>
      </c>
      <c r="F723" s="397"/>
      <c r="G723" s="271" t="str">
        <f>Лист2!G722</f>
        <v>нет</v>
      </c>
    </row>
    <row r="724" spans="1:7" ht="15" customHeight="1">
      <c r="A724" s="388" t="s">
        <v>1286</v>
      </c>
      <c r="B724" s="388"/>
      <c r="C724" s="388"/>
      <c r="D724" s="388"/>
      <c r="E724" s="397" t="s">
        <v>1287</v>
      </c>
      <c r="F724" s="397"/>
      <c r="G724" s="271" t="str">
        <f>Лист2!G723</f>
        <v>да</v>
      </c>
    </row>
    <row r="725" spans="1:7" ht="15" customHeight="1">
      <c r="A725" s="388"/>
      <c r="B725" s="388"/>
      <c r="C725" s="388"/>
      <c r="D725" s="388"/>
      <c r="E725" s="397" t="s">
        <v>1288</v>
      </c>
      <c r="F725" s="397"/>
      <c r="G725" s="271" t="str">
        <f>Лист2!G724</f>
        <v>да</v>
      </c>
    </row>
    <row r="726" spans="1:7" ht="15" customHeight="1">
      <c r="A726" s="388"/>
      <c r="B726" s="388"/>
      <c r="C726" s="388"/>
      <c r="D726" s="388"/>
      <c r="E726" s="397" t="s">
        <v>1289</v>
      </c>
      <c r="F726" s="397"/>
      <c r="G726" s="271" t="str">
        <f>Лист2!G725</f>
        <v>да</v>
      </c>
    </row>
    <row r="727" spans="1:7" ht="15" customHeight="1">
      <c r="A727" s="388"/>
      <c r="B727" s="388"/>
      <c r="C727" s="388"/>
      <c r="D727" s="388"/>
      <c r="E727" s="397" t="s">
        <v>1290</v>
      </c>
      <c r="F727" s="397"/>
      <c r="G727" s="271" t="str">
        <f>Лист2!G726</f>
        <v>нет</v>
      </c>
    </row>
    <row r="728" spans="1:7" ht="15" customHeight="1">
      <c r="A728" s="388"/>
      <c r="B728" s="388"/>
      <c r="C728" s="388"/>
      <c r="D728" s="388"/>
      <c r="E728" s="397" t="s">
        <v>1291</v>
      </c>
      <c r="F728" s="397"/>
      <c r="G728" s="271" t="str">
        <f>Лист2!G727</f>
        <v>да</v>
      </c>
    </row>
    <row r="729" spans="1:7" ht="15" customHeight="1">
      <c r="A729" s="388"/>
      <c r="B729" s="388"/>
      <c r="C729" s="388"/>
      <c r="D729" s="388"/>
      <c r="E729" s="397" t="s">
        <v>1292</v>
      </c>
      <c r="F729" s="397"/>
      <c r="G729" s="271" t="str">
        <f>Лист2!G728</f>
        <v>нет</v>
      </c>
    </row>
    <row r="730" spans="1:7" ht="15" customHeight="1">
      <c r="A730" s="388"/>
      <c r="B730" s="388"/>
      <c r="C730" s="388"/>
      <c r="D730" s="388"/>
      <c r="E730" s="397" t="s">
        <v>1293</v>
      </c>
      <c r="F730" s="397"/>
      <c r="G730" s="271" t="str">
        <f>Лист2!G729</f>
        <v>нет</v>
      </c>
    </row>
    <row r="731" spans="1:7" ht="15" customHeight="1">
      <c r="A731" s="388"/>
      <c r="B731" s="388"/>
      <c r="C731" s="388"/>
      <c r="D731" s="388"/>
      <c r="E731" s="397" t="s">
        <v>1294</v>
      </c>
      <c r="F731" s="397"/>
      <c r="G731" s="271" t="str">
        <f>Лист2!G730</f>
        <v>да</v>
      </c>
    </row>
    <row r="732" spans="1:7" ht="15" customHeight="1">
      <c r="A732" s="388"/>
      <c r="B732" s="388"/>
      <c r="C732" s="388"/>
      <c r="D732" s="388"/>
      <c r="E732" s="397" t="s">
        <v>1295</v>
      </c>
      <c r="F732" s="397"/>
      <c r="G732" s="271" t="str">
        <f>Лист2!G731</f>
        <v>да</v>
      </c>
    </row>
    <row r="733" spans="1:7" ht="15" customHeight="1">
      <c r="A733" s="388"/>
      <c r="B733" s="388"/>
      <c r="C733" s="388"/>
      <c r="D733" s="388"/>
      <c r="E733" s="397" t="s">
        <v>1296</v>
      </c>
      <c r="F733" s="397"/>
      <c r="G733" s="271" t="str">
        <f>Лист2!G732</f>
        <v>нет</v>
      </c>
    </row>
    <row r="734" spans="1:7" ht="15" customHeight="1">
      <c r="A734" s="388"/>
      <c r="B734" s="388"/>
      <c r="C734" s="388"/>
      <c r="D734" s="388"/>
      <c r="E734" s="397" t="s">
        <v>1297</v>
      </c>
      <c r="F734" s="397"/>
      <c r="G734" s="271" t="str">
        <f>Лист2!G733</f>
        <v>да</v>
      </c>
    </row>
    <row r="735" spans="1:7" ht="15" customHeight="1">
      <c r="A735" s="388"/>
      <c r="B735" s="388"/>
      <c r="C735" s="388"/>
      <c r="D735" s="388"/>
      <c r="E735" s="397" t="s">
        <v>1298</v>
      </c>
      <c r="F735" s="397"/>
      <c r="G735" s="271" t="str">
        <f>Лист2!G734</f>
        <v>нет</v>
      </c>
    </row>
    <row r="736" spans="1:7" ht="15" customHeight="1">
      <c r="A736" s="388"/>
      <c r="B736" s="388"/>
      <c r="C736" s="388"/>
      <c r="D736" s="388"/>
      <c r="E736" s="397" t="s">
        <v>1299</v>
      </c>
      <c r="F736" s="397"/>
      <c r="G736" s="271" t="str">
        <f>Лист2!G735</f>
        <v>нет</v>
      </c>
    </row>
    <row r="737" spans="1:7" ht="15" customHeight="1">
      <c r="A737" s="388"/>
      <c r="B737" s="388"/>
      <c r="C737" s="388"/>
      <c r="D737" s="388"/>
      <c r="E737" s="397" t="s">
        <v>1300</v>
      </c>
      <c r="F737" s="397"/>
      <c r="G737" s="271" t="str">
        <f>Лист2!G736</f>
        <v>нет</v>
      </c>
    </row>
    <row r="738" spans="1:7" ht="15" customHeight="1">
      <c r="A738" s="388"/>
      <c r="B738" s="388"/>
      <c r="C738" s="388"/>
      <c r="D738" s="388"/>
      <c r="E738" s="397" t="s">
        <v>1301</v>
      </c>
      <c r="F738" s="397"/>
      <c r="G738" s="271" t="str">
        <f>Лист2!G737</f>
        <v>нет</v>
      </c>
    </row>
    <row r="739" spans="1:7" ht="15" customHeight="1">
      <c r="A739" s="388"/>
      <c r="B739" s="388"/>
      <c r="C739" s="388"/>
      <c r="D739" s="388"/>
      <c r="E739" s="397" t="s">
        <v>1302</v>
      </c>
      <c r="F739" s="397"/>
      <c r="G739" s="271" t="str">
        <f>Лист2!G738</f>
        <v>да</v>
      </c>
    </row>
    <row r="740" spans="1:7" ht="15" customHeight="1">
      <c r="A740" s="388"/>
      <c r="B740" s="388"/>
      <c r="C740" s="388"/>
      <c r="D740" s="388"/>
      <c r="E740" s="397" t="s">
        <v>1303</v>
      </c>
      <c r="F740" s="397"/>
      <c r="G740" s="271" t="str">
        <f>Лист2!G739</f>
        <v>да</v>
      </c>
    </row>
    <row r="741" spans="1:7" ht="15" customHeight="1">
      <c r="A741" s="388"/>
      <c r="B741" s="388"/>
      <c r="C741" s="388"/>
      <c r="D741" s="388"/>
      <c r="E741" s="397" t="s">
        <v>1304</v>
      </c>
      <c r="F741" s="397"/>
      <c r="G741" s="271" t="str">
        <f>Лист2!G740</f>
        <v>да</v>
      </c>
    </row>
    <row r="742" spans="1:7" ht="15" customHeight="1">
      <c r="A742" s="388"/>
      <c r="B742" s="388"/>
      <c r="C742" s="388"/>
      <c r="D742" s="388"/>
      <c r="E742" s="397" t="s">
        <v>1305</v>
      </c>
      <c r="F742" s="397"/>
      <c r="G742" s="271" t="str">
        <f>Лист2!G741</f>
        <v>да</v>
      </c>
    </row>
    <row r="743" spans="1:7" ht="15" customHeight="1">
      <c r="A743" s="388"/>
      <c r="B743" s="388"/>
      <c r="C743" s="388"/>
      <c r="D743" s="388"/>
      <c r="E743" s="397" t="s">
        <v>1306</v>
      </c>
      <c r="F743" s="397"/>
      <c r="G743" s="271" t="str">
        <f>Лист2!G742</f>
        <v>нет</v>
      </c>
    </row>
    <row r="744" spans="1:7" ht="15" customHeight="1">
      <c r="A744" s="388"/>
      <c r="B744" s="388"/>
      <c r="C744" s="388"/>
      <c r="D744" s="388"/>
      <c r="E744" s="397" t="s">
        <v>1307</v>
      </c>
      <c r="F744" s="397"/>
      <c r="G744" s="271" t="str">
        <f>Лист2!G743</f>
        <v>нет</v>
      </c>
    </row>
    <row r="745" spans="1:7" ht="15" customHeight="1">
      <c r="A745" s="388"/>
      <c r="B745" s="388"/>
      <c r="C745" s="388"/>
      <c r="D745" s="388"/>
      <c r="E745" s="397" t="s">
        <v>1308</v>
      </c>
      <c r="F745" s="397"/>
      <c r="G745" s="271" t="str">
        <f>Лист2!G744</f>
        <v>нет</v>
      </c>
    </row>
    <row r="746" spans="1:7" ht="15" customHeight="1">
      <c r="A746" s="388"/>
      <c r="B746" s="388"/>
      <c r="C746" s="388"/>
      <c r="D746" s="388"/>
      <c r="E746" s="397" t="s">
        <v>1309</v>
      </c>
      <c r="F746" s="397"/>
      <c r="G746" s="271" t="str">
        <f>Лист2!G745</f>
        <v>да</v>
      </c>
    </row>
    <row r="747" spans="1:7" ht="15" customHeight="1">
      <c r="A747" s="388"/>
      <c r="B747" s="388"/>
      <c r="C747" s="388"/>
      <c r="D747" s="388"/>
      <c r="E747" s="397" t="s">
        <v>1310</v>
      </c>
      <c r="F747" s="397"/>
      <c r="G747" s="271" t="str">
        <f>Лист2!G746</f>
        <v>да</v>
      </c>
    </row>
    <row r="748" spans="1:7" ht="15" customHeight="1">
      <c r="A748" s="388"/>
      <c r="B748" s="388"/>
      <c r="C748" s="388"/>
      <c r="D748" s="388"/>
      <c r="E748" s="397" t="s">
        <v>1311</v>
      </c>
      <c r="F748" s="397"/>
      <c r="G748" s="271" t="str">
        <f>Лист2!G747</f>
        <v>да</v>
      </c>
    </row>
    <row r="749" spans="1:7" ht="15" customHeight="1">
      <c r="A749" s="388"/>
      <c r="B749" s="388"/>
      <c r="C749" s="388"/>
      <c r="D749" s="388"/>
      <c r="E749" s="397" t="s">
        <v>1312</v>
      </c>
      <c r="F749" s="397"/>
      <c r="G749" s="271" t="str">
        <f>Лист2!G748</f>
        <v>да</v>
      </c>
    </row>
    <row r="750" spans="1:7" ht="15" customHeight="1">
      <c r="A750" s="388"/>
      <c r="B750" s="388"/>
      <c r="C750" s="388"/>
      <c r="D750" s="388"/>
      <c r="E750" s="397" t="s">
        <v>1313</v>
      </c>
      <c r="F750" s="397"/>
      <c r="G750" s="271" t="str">
        <f>Лист2!G749</f>
        <v>нет</v>
      </c>
    </row>
    <row r="751" spans="1:7" ht="15" customHeight="1">
      <c r="A751" s="388"/>
      <c r="B751" s="388"/>
      <c r="C751" s="388"/>
      <c r="D751" s="388"/>
      <c r="E751" s="397" t="s">
        <v>1314</v>
      </c>
      <c r="F751" s="397"/>
      <c r="G751" s="271" t="str">
        <f>Лист2!G750</f>
        <v>нет</v>
      </c>
    </row>
    <row r="752" spans="1:7" ht="15" customHeight="1">
      <c r="A752" s="388"/>
      <c r="B752" s="388"/>
      <c r="C752" s="388"/>
      <c r="D752" s="388"/>
      <c r="E752" s="397" t="s">
        <v>1315</v>
      </c>
      <c r="F752" s="397"/>
      <c r="G752" s="271" t="str">
        <f>Лист2!G751</f>
        <v>нет</v>
      </c>
    </row>
    <row r="753" spans="1:7" ht="15" customHeight="1">
      <c r="A753" s="388"/>
      <c r="B753" s="388"/>
      <c r="C753" s="388"/>
      <c r="D753" s="388"/>
      <c r="E753" s="397" t="s">
        <v>1316</v>
      </c>
      <c r="F753" s="397"/>
      <c r="G753" s="271" t="str">
        <f>Лист2!G752</f>
        <v>да</v>
      </c>
    </row>
    <row r="754" spans="1:7" ht="15" customHeight="1">
      <c r="A754" s="388"/>
      <c r="B754" s="388"/>
      <c r="C754" s="388"/>
      <c r="D754" s="388"/>
      <c r="E754" s="397" t="s">
        <v>1317</v>
      </c>
      <c r="F754" s="397"/>
      <c r="G754" s="271" t="str">
        <f>Лист2!G753</f>
        <v>да</v>
      </c>
    </row>
    <row r="755" spans="1:7" ht="15" customHeight="1">
      <c r="A755" s="388"/>
      <c r="B755" s="388"/>
      <c r="C755" s="388"/>
      <c r="D755" s="388"/>
      <c r="E755" s="397" t="s">
        <v>1318</v>
      </c>
      <c r="F755" s="397"/>
      <c r="G755" s="271" t="str">
        <f>Лист2!G754</f>
        <v>нет</v>
      </c>
    </row>
    <row r="756" spans="1:7" ht="15" customHeight="1">
      <c r="A756" s="388"/>
      <c r="B756" s="388"/>
      <c r="C756" s="388"/>
      <c r="D756" s="388"/>
      <c r="E756" s="397" t="s">
        <v>1319</v>
      </c>
      <c r="F756" s="397"/>
      <c r="G756" s="271" t="str">
        <f>Лист2!G755</f>
        <v>нет</v>
      </c>
    </row>
  </sheetData>
  <mergeCells count="710">
    <mergeCell ref="A1:F1"/>
    <mergeCell ref="A2:F2"/>
    <mergeCell ref="A3:F3"/>
    <mergeCell ref="A4:F4"/>
    <mergeCell ref="A5:A60"/>
    <mergeCell ref="B5:E5"/>
    <mergeCell ref="B6:B12"/>
    <mergeCell ref="C6:E6"/>
    <mergeCell ref="C7:E7"/>
    <mergeCell ref="C8:E8"/>
    <mergeCell ref="C9:E9"/>
    <mergeCell ref="C10:C12"/>
    <mergeCell ref="D10:E10"/>
    <mergeCell ref="D11:E11"/>
    <mergeCell ref="D12:E12"/>
    <mergeCell ref="B13:B27"/>
    <mergeCell ref="C13:E13"/>
    <mergeCell ref="C14:C17"/>
    <mergeCell ref="D14:D16"/>
    <mergeCell ref="D17:E17"/>
    <mergeCell ref="C18:C19"/>
    <mergeCell ref="D18:E18"/>
    <mergeCell ref="D19:E19"/>
    <mergeCell ref="C20:E20"/>
    <mergeCell ref="C22:D25"/>
    <mergeCell ref="E22:E23"/>
    <mergeCell ref="E24:E25"/>
    <mergeCell ref="C26:D27"/>
    <mergeCell ref="B28:B39"/>
    <mergeCell ref="C28:C39"/>
    <mergeCell ref="D28:D29"/>
    <mergeCell ref="D30:D31"/>
    <mergeCell ref="D32:D33"/>
    <mergeCell ref="D34:D35"/>
    <mergeCell ref="D36:D37"/>
    <mergeCell ref="D38:D39"/>
    <mergeCell ref="B40:B50"/>
    <mergeCell ref="C40:E40"/>
    <mergeCell ref="C41:E41"/>
    <mergeCell ref="C42:E42"/>
    <mergeCell ref="C43:C45"/>
    <mergeCell ref="D43:E43"/>
    <mergeCell ref="D44:E44"/>
    <mergeCell ref="D45:E45"/>
    <mergeCell ref="C46:E46"/>
    <mergeCell ref="C47:E47"/>
    <mergeCell ref="C48:D50"/>
    <mergeCell ref="B51:B6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A61:B64"/>
    <mergeCell ref="C61:E61"/>
    <mergeCell ref="C62:E62"/>
    <mergeCell ref="C63:E63"/>
    <mergeCell ref="C64:E64"/>
    <mergeCell ref="A65:A120"/>
    <mergeCell ref="B65:E65"/>
    <mergeCell ref="B66:B72"/>
    <mergeCell ref="C66:E66"/>
    <mergeCell ref="C67:E67"/>
    <mergeCell ref="C68:E68"/>
    <mergeCell ref="C69:E69"/>
    <mergeCell ref="C70:C72"/>
    <mergeCell ref="D70:E70"/>
    <mergeCell ref="D71:E71"/>
    <mergeCell ref="D72:E72"/>
    <mergeCell ref="B73:B87"/>
    <mergeCell ref="C73:E73"/>
    <mergeCell ref="C74:C77"/>
    <mergeCell ref="D74:D76"/>
    <mergeCell ref="D77:E77"/>
    <mergeCell ref="C78:C79"/>
    <mergeCell ref="D78:E78"/>
    <mergeCell ref="D79:E79"/>
    <mergeCell ref="C80:E80"/>
    <mergeCell ref="C82:D85"/>
    <mergeCell ref="E82:E83"/>
    <mergeCell ref="E84:E85"/>
    <mergeCell ref="C86:D87"/>
    <mergeCell ref="B88:B99"/>
    <mergeCell ref="C88:C99"/>
    <mergeCell ref="D88:D89"/>
    <mergeCell ref="D90:D91"/>
    <mergeCell ref="D92:D93"/>
    <mergeCell ref="D94:D95"/>
    <mergeCell ref="D96:D97"/>
    <mergeCell ref="D98:D99"/>
    <mergeCell ref="B100:B110"/>
    <mergeCell ref="C100:E100"/>
    <mergeCell ref="C101:E101"/>
    <mergeCell ref="C102:E102"/>
    <mergeCell ref="C103:C105"/>
    <mergeCell ref="D103:E103"/>
    <mergeCell ref="D104:E104"/>
    <mergeCell ref="D105:E105"/>
    <mergeCell ref="C106:E106"/>
    <mergeCell ref="C107:E107"/>
    <mergeCell ref="C108:D110"/>
    <mergeCell ref="B111:B12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A121:B124"/>
    <mergeCell ref="C121:E121"/>
    <mergeCell ref="C122:E122"/>
    <mergeCell ref="C123:E123"/>
    <mergeCell ref="C124:E124"/>
    <mergeCell ref="A125:A180"/>
    <mergeCell ref="B125:E125"/>
    <mergeCell ref="B126:B132"/>
    <mergeCell ref="C126:E126"/>
    <mergeCell ref="C127:E127"/>
    <mergeCell ref="C128:E128"/>
    <mergeCell ref="C129:E129"/>
    <mergeCell ref="C130:C132"/>
    <mergeCell ref="D130:E130"/>
    <mergeCell ref="D131:E131"/>
    <mergeCell ref="D132:E132"/>
    <mergeCell ref="B133:B147"/>
    <mergeCell ref="C133:E133"/>
    <mergeCell ref="C134:C137"/>
    <mergeCell ref="D134:D136"/>
    <mergeCell ref="D137:E137"/>
    <mergeCell ref="C138:C139"/>
    <mergeCell ref="D138:E138"/>
    <mergeCell ref="D139:E139"/>
    <mergeCell ref="C140:E140"/>
    <mergeCell ref="C142:D145"/>
    <mergeCell ref="E142:E143"/>
    <mergeCell ref="E144:E145"/>
    <mergeCell ref="C146:D147"/>
    <mergeCell ref="B148:B159"/>
    <mergeCell ref="C148:C159"/>
    <mergeCell ref="D148:D149"/>
    <mergeCell ref="D150:D151"/>
    <mergeCell ref="D152:D153"/>
    <mergeCell ref="D154:D155"/>
    <mergeCell ref="D156:D157"/>
    <mergeCell ref="D158:D159"/>
    <mergeCell ref="B160:B170"/>
    <mergeCell ref="C160:E160"/>
    <mergeCell ref="C161:E161"/>
    <mergeCell ref="C162:E162"/>
    <mergeCell ref="C163:C165"/>
    <mergeCell ref="D163:E163"/>
    <mergeCell ref="D164:E164"/>
    <mergeCell ref="D165:E165"/>
    <mergeCell ref="C166:E166"/>
    <mergeCell ref="C167:E167"/>
    <mergeCell ref="C168:D170"/>
    <mergeCell ref="B171:B18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A181:B184"/>
    <mergeCell ref="C181:E181"/>
    <mergeCell ref="C182:E182"/>
    <mergeCell ref="C183:E183"/>
    <mergeCell ref="C184:E184"/>
    <mergeCell ref="A185:A240"/>
    <mergeCell ref="B185:E185"/>
    <mergeCell ref="B186:B192"/>
    <mergeCell ref="C186:E186"/>
    <mergeCell ref="C187:E187"/>
    <mergeCell ref="C188:E188"/>
    <mergeCell ref="C189:E189"/>
    <mergeCell ref="C190:C192"/>
    <mergeCell ref="D190:E190"/>
    <mergeCell ref="D191:E191"/>
    <mergeCell ref="D192:E192"/>
    <mergeCell ref="B193:B207"/>
    <mergeCell ref="C193:E193"/>
    <mergeCell ref="C194:C197"/>
    <mergeCell ref="D194:D196"/>
    <mergeCell ref="D197:E197"/>
    <mergeCell ref="C198:C199"/>
    <mergeCell ref="D198:E198"/>
    <mergeCell ref="D199:E199"/>
    <mergeCell ref="C200:E200"/>
    <mergeCell ref="C202:D205"/>
    <mergeCell ref="E202:E203"/>
    <mergeCell ref="E204:E205"/>
    <mergeCell ref="C206:D207"/>
    <mergeCell ref="B208:B219"/>
    <mergeCell ref="C208:C219"/>
    <mergeCell ref="D208:D209"/>
    <mergeCell ref="D210:D211"/>
    <mergeCell ref="D212:D213"/>
    <mergeCell ref="D214:D215"/>
    <mergeCell ref="D216:D217"/>
    <mergeCell ref="D218:D219"/>
    <mergeCell ref="B220:B230"/>
    <mergeCell ref="C220:E220"/>
    <mergeCell ref="C221:E221"/>
    <mergeCell ref="C222:E222"/>
    <mergeCell ref="C223:C225"/>
    <mergeCell ref="D223:E223"/>
    <mergeCell ref="D224:E224"/>
    <mergeCell ref="D225:E225"/>
    <mergeCell ref="C226:E226"/>
    <mergeCell ref="C227:E227"/>
    <mergeCell ref="C228:D230"/>
    <mergeCell ref="B231:B24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A241:B244"/>
    <mergeCell ref="C241:E241"/>
    <mergeCell ref="C242:E242"/>
    <mergeCell ref="C243:E243"/>
    <mergeCell ref="C244:E244"/>
    <mergeCell ref="A246:A281"/>
    <mergeCell ref="B246:E246"/>
    <mergeCell ref="B247:B253"/>
    <mergeCell ref="C247:E247"/>
    <mergeCell ref="C248:E248"/>
    <mergeCell ref="C249:E249"/>
    <mergeCell ref="C250:E250"/>
    <mergeCell ref="C251:C253"/>
    <mergeCell ref="D251:E251"/>
    <mergeCell ref="D252:E252"/>
    <mergeCell ref="D253:E253"/>
    <mergeCell ref="B254:B265"/>
    <mergeCell ref="C254:C257"/>
    <mergeCell ref="D254:D256"/>
    <mergeCell ref="D257:E257"/>
    <mergeCell ref="C258:C259"/>
    <mergeCell ref="D258:E258"/>
    <mergeCell ref="D259:E259"/>
    <mergeCell ref="C260:E260"/>
    <mergeCell ref="C262:D265"/>
    <mergeCell ref="E262:E263"/>
    <mergeCell ref="E264:E265"/>
    <mergeCell ref="B266:D267"/>
    <mergeCell ref="B268:B281"/>
    <mergeCell ref="C268:C279"/>
    <mergeCell ref="D268:D269"/>
    <mergeCell ref="D270:D271"/>
    <mergeCell ref="D272:D273"/>
    <mergeCell ref="D274:D275"/>
    <mergeCell ref="D276:D277"/>
    <mergeCell ref="D278:D279"/>
    <mergeCell ref="C280:C281"/>
    <mergeCell ref="D280:E280"/>
    <mergeCell ref="D281:E281"/>
    <mergeCell ref="A282:B289"/>
    <mergeCell ref="C282:C287"/>
    <mergeCell ref="D282:D284"/>
    <mergeCell ref="D285:D287"/>
    <mergeCell ref="C288:E288"/>
    <mergeCell ref="C289:E289"/>
    <mergeCell ref="A290:A325"/>
    <mergeCell ref="B290:E290"/>
    <mergeCell ref="B291:B297"/>
    <mergeCell ref="C291:E291"/>
    <mergeCell ref="C292:E292"/>
    <mergeCell ref="C293:E293"/>
    <mergeCell ref="C294:E294"/>
    <mergeCell ref="C295:C297"/>
    <mergeCell ref="D295:E295"/>
    <mergeCell ref="D296:E296"/>
    <mergeCell ref="D297:E297"/>
    <mergeCell ref="B298:B309"/>
    <mergeCell ref="C298:C301"/>
    <mergeCell ref="D298:D300"/>
    <mergeCell ref="D301:E301"/>
    <mergeCell ref="C302:C303"/>
    <mergeCell ref="D302:E302"/>
    <mergeCell ref="D303:E303"/>
    <mergeCell ref="C304:E304"/>
    <mergeCell ref="C306:D309"/>
    <mergeCell ref="E306:E307"/>
    <mergeCell ref="E308:E309"/>
    <mergeCell ref="B310:D311"/>
    <mergeCell ref="B312:B325"/>
    <mergeCell ref="C312:C323"/>
    <mergeCell ref="D312:D313"/>
    <mergeCell ref="D314:D315"/>
    <mergeCell ref="D316:D317"/>
    <mergeCell ref="D318:D319"/>
    <mergeCell ref="D320:D321"/>
    <mergeCell ref="D322:D323"/>
    <mergeCell ref="C324:C325"/>
    <mergeCell ref="D324:E324"/>
    <mergeCell ref="D325:E325"/>
    <mergeCell ref="A326:B333"/>
    <mergeCell ref="C326:C331"/>
    <mergeCell ref="D326:D328"/>
    <mergeCell ref="D329:D331"/>
    <mergeCell ref="C332:E332"/>
    <mergeCell ref="C333:E333"/>
    <mergeCell ref="A334:A369"/>
    <mergeCell ref="B334:E334"/>
    <mergeCell ref="B335:B341"/>
    <mergeCell ref="C335:E335"/>
    <mergeCell ref="C336:E336"/>
    <mergeCell ref="C337:E337"/>
    <mergeCell ref="C338:E338"/>
    <mergeCell ref="C339:C341"/>
    <mergeCell ref="D339:E339"/>
    <mergeCell ref="D340:E340"/>
    <mergeCell ref="D341:E341"/>
    <mergeCell ref="B342:B353"/>
    <mergeCell ref="C342:C345"/>
    <mergeCell ref="D342:D344"/>
    <mergeCell ref="D345:E345"/>
    <mergeCell ref="C346:C347"/>
    <mergeCell ref="D346:E346"/>
    <mergeCell ref="D347:E347"/>
    <mergeCell ref="C348:E348"/>
    <mergeCell ref="C350:D353"/>
    <mergeCell ref="E350:E351"/>
    <mergeCell ref="E352:E353"/>
    <mergeCell ref="B354:D355"/>
    <mergeCell ref="B356:B369"/>
    <mergeCell ref="C356:C367"/>
    <mergeCell ref="D356:D357"/>
    <mergeCell ref="D358:D359"/>
    <mergeCell ref="D360:D361"/>
    <mergeCell ref="D362:D363"/>
    <mergeCell ref="D364:D365"/>
    <mergeCell ref="D366:D367"/>
    <mergeCell ref="C368:C369"/>
    <mergeCell ref="D368:E368"/>
    <mergeCell ref="D369:E369"/>
    <mergeCell ref="A370:B377"/>
    <mergeCell ref="C370:C375"/>
    <mergeCell ref="D370:D372"/>
    <mergeCell ref="D373:D375"/>
    <mergeCell ref="C376:E376"/>
    <mergeCell ref="C377:E377"/>
    <mergeCell ref="A378:A413"/>
    <mergeCell ref="B378:E378"/>
    <mergeCell ref="B379:B385"/>
    <mergeCell ref="C379:E379"/>
    <mergeCell ref="C380:E380"/>
    <mergeCell ref="C381:E381"/>
    <mergeCell ref="C382:E382"/>
    <mergeCell ref="C383:C385"/>
    <mergeCell ref="D383:E383"/>
    <mergeCell ref="D384:E384"/>
    <mergeCell ref="D385:E385"/>
    <mergeCell ref="B386:B397"/>
    <mergeCell ref="C386:C389"/>
    <mergeCell ref="D386:D388"/>
    <mergeCell ref="D389:E389"/>
    <mergeCell ref="C390:C391"/>
    <mergeCell ref="D390:E390"/>
    <mergeCell ref="D391:E391"/>
    <mergeCell ref="C392:E392"/>
    <mergeCell ref="C394:D397"/>
    <mergeCell ref="E394:E395"/>
    <mergeCell ref="E396:E397"/>
    <mergeCell ref="B398:D399"/>
    <mergeCell ref="B400:B413"/>
    <mergeCell ref="C400:C411"/>
    <mergeCell ref="D400:D401"/>
    <mergeCell ref="D402:D403"/>
    <mergeCell ref="D404:D405"/>
    <mergeCell ref="D406:D407"/>
    <mergeCell ref="D408:D409"/>
    <mergeCell ref="D410:D411"/>
    <mergeCell ref="C412:C413"/>
    <mergeCell ref="D412:E412"/>
    <mergeCell ref="D413:E413"/>
    <mergeCell ref="A414:B421"/>
    <mergeCell ref="C414:C419"/>
    <mergeCell ref="D414:D416"/>
    <mergeCell ref="D417:D419"/>
    <mergeCell ref="C420:E420"/>
    <mergeCell ref="C421:E421"/>
    <mergeCell ref="A422:A457"/>
    <mergeCell ref="B422:E422"/>
    <mergeCell ref="B423:B429"/>
    <mergeCell ref="C423:E423"/>
    <mergeCell ref="C424:E424"/>
    <mergeCell ref="C425:E425"/>
    <mergeCell ref="C426:E426"/>
    <mergeCell ref="C427:C429"/>
    <mergeCell ref="D427:E427"/>
    <mergeCell ref="D428:E428"/>
    <mergeCell ref="D429:E429"/>
    <mergeCell ref="B430:B441"/>
    <mergeCell ref="C430:C433"/>
    <mergeCell ref="D430:D432"/>
    <mergeCell ref="D433:E433"/>
    <mergeCell ref="C434:C435"/>
    <mergeCell ref="D434:E434"/>
    <mergeCell ref="D435:E435"/>
    <mergeCell ref="C436:E436"/>
    <mergeCell ref="C438:D441"/>
    <mergeCell ref="E438:E439"/>
    <mergeCell ref="E440:E441"/>
    <mergeCell ref="B442:D443"/>
    <mergeCell ref="B444:B457"/>
    <mergeCell ref="C444:C455"/>
    <mergeCell ref="D444:D445"/>
    <mergeCell ref="D446:D447"/>
    <mergeCell ref="D448:D449"/>
    <mergeCell ref="D450:D451"/>
    <mergeCell ref="D452:D453"/>
    <mergeCell ref="D454:D455"/>
    <mergeCell ref="C456:C457"/>
    <mergeCell ref="D456:E456"/>
    <mergeCell ref="D457:E457"/>
    <mergeCell ref="A458:B465"/>
    <mergeCell ref="C458:C463"/>
    <mergeCell ref="D458:D460"/>
    <mergeCell ref="D461:D463"/>
    <mergeCell ref="C464:E464"/>
    <mergeCell ref="C465:E465"/>
    <mergeCell ref="A466:A503"/>
    <mergeCell ref="B466:E466"/>
    <mergeCell ref="B467:B473"/>
    <mergeCell ref="C467:E467"/>
    <mergeCell ref="C468:E468"/>
    <mergeCell ref="C469:E469"/>
    <mergeCell ref="C470:E470"/>
    <mergeCell ref="C471:C473"/>
    <mergeCell ref="D471:E471"/>
    <mergeCell ref="D472:E472"/>
    <mergeCell ref="D473:E473"/>
    <mergeCell ref="B474:B483"/>
    <mergeCell ref="C474:C477"/>
    <mergeCell ref="D474:D476"/>
    <mergeCell ref="D477:E477"/>
    <mergeCell ref="C478:C479"/>
    <mergeCell ref="D478:E478"/>
    <mergeCell ref="D479:E479"/>
    <mergeCell ref="C480:C482"/>
    <mergeCell ref="D480:E480"/>
    <mergeCell ref="D481:D482"/>
    <mergeCell ref="C483:E483"/>
    <mergeCell ref="B484:B503"/>
    <mergeCell ref="C484:E484"/>
    <mergeCell ref="C485:D500"/>
    <mergeCell ref="C501:C503"/>
    <mergeCell ref="D501:E501"/>
    <mergeCell ref="D502:E503"/>
    <mergeCell ref="A504:B511"/>
    <mergeCell ref="C504:C509"/>
    <mergeCell ref="D504:D506"/>
    <mergeCell ref="D507:D509"/>
    <mergeCell ref="C510:E510"/>
    <mergeCell ref="C511:E511"/>
    <mergeCell ref="A512:A549"/>
    <mergeCell ref="B512:E512"/>
    <mergeCell ref="B513:B519"/>
    <mergeCell ref="C513:E513"/>
    <mergeCell ref="C514:E514"/>
    <mergeCell ref="C515:E515"/>
    <mergeCell ref="C516:E516"/>
    <mergeCell ref="C517:C519"/>
    <mergeCell ref="D517:E517"/>
    <mergeCell ref="D518:E518"/>
    <mergeCell ref="D519:E519"/>
    <mergeCell ref="B520:B529"/>
    <mergeCell ref="C520:C523"/>
    <mergeCell ref="D520:D522"/>
    <mergeCell ref="D523:E523"/>
    <mergeCell ref="C524:C525"/>
    <mergeCell ref="D524:E524"/>
    <mergeCell ref="D525:E525"/>
    <mergeCell ref="C526:C528"/>
    <mergeCell ref="D526:E526"/>
    <mergeCell ref="D527:D528"/>
    <mergeCell ref="C529:E529"/>
    <mergeCell ref="B530:B549"/>
    <mergeCell ref="C530:E530"/>
    <mergeCell ref="C531:D546"/>
    <mergeCell ref="C547:C549"/>
    <mergeCell ref="D547:E547"/>
    <mergeCell ref="D548:E549"/>
    <mergeCell ref="A550:B557"/>
    <mergeCell ref="C550:C555"/>
    <mergeCell ref="D550:D552"/>
    <mergeCell ref="D553:D555"/>
    <mergeCell ref="C556:E556"/>
    <mergeCell ref="C557:E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E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E587"/>
    <mergeCell ref="A588:E588"/>
    <mergeCell ref="A589:E589"/>
    <mergeCell ref="A590:E590"/>
    <mergeCell ref="A591:E591"/>
    <mergeCell ref="A592:E592"/>
    <mergeCell ref="A593:E593"/>
    <mergeCell ref="A594:E594"/>
    <mergeCell ref="A595:E595"/>
    <mergeCell ref="A596:E596"/>
    <mergeCell ref="A597:E597"/>
    <mergeCell ref="A598:E598"/>
    <mergeCell ref="A599:E599"/>
    <mergeCell ref="A600:E600"/>
    <mergeCell ref="A601:E601"/>
    <mergeCell ref="A602:E602"/>
    <mergeCell ref="A603:E603"/>
    <mergeCell ref="A604:E604"/>
    <mergeCell ref="A605:E605"/>
    <mergeCell ref="A606:E606"/>
    <mergeCell ref="A607:E607"/>
    <mergeCell ref="A608:E608"/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621:E621"/>
    <mergeCell ref="A622:E622"/>
    <mergeCell ref="A623:E623"/>
    <mergeCell ref="A624:E624"/>
    <mergeCell ref="A625:E625"/>
    <mergeCell ref="A626:E626"/>
    <mergeCell ref="A627:E627"/>
    <mergeCell ref="A628:E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95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A696:D723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E721:F721"/>
    <mergeCell ref="E722:F722"/>
    <mergeCell ref="E723:F723"/>
    <mergeCell ref="A724:D756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56:F756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103"/>
  <sheetViews>
    <sheetView topLeftCell="A963" workbookViewId="0">
      <selection activeCell="A963" sqref="A963"/>
    </sheetView>
  </sheetViews>
  <sheetFormatPr defaultRowHeight="15"/>
  <cols>
    <col min="1" max="5" width="8.7109375" customWidth="1"/>
    <col min="6" max="6" width="30.42578125" customWidth="1"/>
    <col min="7" max="7" width="52.140625" style="269" customWidth="1"/>
    <col min="8" max="8" width="8.28515625" customWidth="1"/>
    <col min="9" max="1025" width="8.7109375" customWidth="1"/>
  </cols>
  <sheetData>
    <row r="1" spans="1:7" ht="15.75" customHeight="1">
      <c r="A1" s="416" t="s">
        <v>1057</v>
      </c>
      <c r="B1" s="417" t="s">
        <v>1488</v>
      </c>
      <c r="C1" s="417"/>
      <c r="D1" s="417"/>
      <c r="E1" s="417"/>
      <c r="F1" s="270" t="s">
        <v>786</v>
      </c>
      <c r="G1" s="271" t="str">
        <f t="shared" ref="G1:G32" ca="1" si="0">INDIRECT(CONCATENATE("'Форма ОУ ФГОС НОО'!",ADDRESS(COLUMN()+22,ROW())))</f>
        <v>1 класс</v>
      </c>
    </row>
    <row r="2" spans="1:7" ht="24" customHeight="1">
      <c r="A2" s="416"/>
      <c r="B2" s="366" t="s">
        <v>1060</v>
      </c>
      <c r="C2" s="355" t="s">
        <v>1065</v>
      </c>
      <c r="D2" s="355"/>
      <c r="E2" s="355"/>
      <c r="F2" s="272" t="s">
        <v>890</v>
      </c>
      <c r="G2" s="271">
        <f t="shared" ca="1" si="0"/>
        <v>29</v>
      </c>
    </row>
    <row r="3" spans="1:7" ht="24" customHeight="1">
      <c r="A3" s="416"/>
      <c r="B3" s="366"/>
      <c r="C3" s="355" t="s">
        <v>1066</v>
      </c>
      <c r="D3" s="355"/>
      <c r="E3" s="355"/>
      <c r="F3" s="272" t="s">
        <v>890</v>
      </c>
      <c r="G3" s="271">
        <f t="shared" ca="1" si="0"/>
        <v>0</v>
      </c>
    </row>
    <row r="4" spans="1:7" ht="24" customHeight="1">
      <c r="A4" s="416"/>
      <c r="B4" s="366"/>
      <c r="C4" s="355" t="s">
        <v>1067</v>
      </c>
      <c r="D4" s="355"/>
      <c r="E4" s="355"/>
      <c r="F4" s="272" t="s">
        <v>890</v>
      </c>
      <c r="G4" s="271">
        <f t="shared" ca="1" si="0"/>
        <v>0</v>
      </c>
    </row>
    <row r="5" spans="1:7" ht="24" customHeight="1">
      <c r="A5" s="416"/>
      <c r="B5" s="366"/>
      <c r="C5" s="355" t="s">
        <v>1068</v>
      </c>
      <c r="D5" s="355"/>
      <c r="E5" s="355"/>
      <c r="F5" s="272" t="s">
        <v>890</v>
      </c>
      <c r="G5" s="271">
        <f t="shared" ca="1" si="0"/>
        <v>3</v>
      </c>
    </row>
    <row r="6" spans="1:7" ht="24" customHeight="1">
      <c r="A6" s="416"/>
      <c r="B6" s="366"/>
      <c r="C6" s="369" t="s">
        <v>1069</v>
      </c>
      <c r="D6" s="355" t="s">
        <v>1098</v>
      </c>
      <c r="E6" s="355"/>
      <c r="F6" s="272" t="s">
        <v>890</v>
      </c>
      <c r="G6" s="271">
        <f t="shared" ca="1" si="0"/>
        <v>2</v>
      </c>
    </row>
    <row r="7" spans="1:7" ht="24" customHeight="1">
      <c r="A7" s="416"/>
      <c r="B7" s="366"/>
      <c r="C7" s="369"/>
      <c r="D7" s="355" t="s">
        <v>1099</v>
      </c>
      <c r="E7" s="355"/>
      <c r="F7" s="272" t="s">
        <v>890</v>
      </c>
      <c r="G7" s="271">
        <f t="shared" ca="1" si="0"/>
        <v>11</v>
      </c>
    </row>
    <row r="8" spans="1:7" ht="24" customHeight="1">
      <c r="A8" s="416"/>
      <c r="B8" s="366"/>
      <c r="C8" s="369"/>
      <c r="D8" s="356" t="s">
        <v>1100</v>
      </c>
      <c r="E8" s="356"/>
      <c r="F8" s="272" t="s">
        <v>890</v>
      </c>
      <c r="G8" s="271">
        <f t="shared" ca="1" si="0"/>
        <v>1</v>
      </c>
    </row>
    <row r="9" spans="1:7" ht="24" customHeight="1">
      <c r="A9" s="416"/>
      <c r="B9" s="367" t="s">
        <v>1061</v>
      </c>
      <c r="C9" s="358" t="s">
        <v>1070</v>
      </c>
      <c r="D9" s="358"/>
      <c r="E9" s="358"/>
      <c r="F9" s="273" t="s">
        <v>786</v>
      </c>
      <c r="G9" s="271" t="str">
        <f t="shared" ca="1" si="0"/>
        <v>– «Школа России»;</v>
      </c>
    </row>
    <row r="10" spans="1:7" ht="64.5" customHeight="1">
      <c r="A10" s="416"/>
      <c r="B10" s="367"/>
      <c r="C10" s="357" t="s">
        <v>1071</v>
      </c>
      <c r="D10" s="357" t="s">
        <v>1101</v>
      </c>
      <c r="E10" s="81" t="s">
        <v>1114</v>
      </c>
      <c r="F10" s="273" t="s">
        <v>824</v>
      </c>
      <c r="G10" s="271">
        <f t="shared" ca="1" si="0"/>
        <v>0</v>
      </c>
    </row>
    <row r="11" spans="1:7" ht="51">
      <c r="A11" s="416"/>
      <c r="B11" s="367"/>
      <c r="C11" s="357"/>
      <c r="D11" s="357"/>
      <c r="E11" s="81" t="s">
        <v>1115</v>
      </c>
      <c r="F11" s="273" t="s">
        <v>824</v>
      </c>
      <c r="G11" s="271">
        <f t="shared" ca="1" si="0"/>
        <v>0</v>
      </c>
    </row>
    <row r="12" spans="1:7" ht="63.75">
      <c r="A12" s="416"/>
      <c r="B12" s="367"/>
      <c r="C12" s="357"/>
      <c r="D12" s="357"/>
      <c r="E12" s="81" t="s">
        <v>1116</v>
      </c>
      <c r="F12" s="273" t="s">
        <v>824</v>
      </c>
      <c r="G12" s="271">
        <f t="shared" ca="1" si="0"/>
        <v>0</v>
      </c>
    </row>
    <row r="13" spans="1:7" ht="38.25" customHeight="1">
      <c r="A13" s="416"/>
      <c r="B13" s="367"/>
      <c r="C13" s="357"/>
      <c r="D13" s="358" t="s">
        <v>1102</v>
      </c>
      <c r="E13" s="358"/>
      <c r="F13" s="273" t="s">
        <v>824</v>
      </c>
      <c r="G13" s="271">
        <f t="shared" ca="1" si="0"/>
        <v>0</v>
      </c>
    </row>
    <row r="14" spans="1:7" ht="27" customHeight="1">
      <c r="A14" s="416"/>
      <c r="B14" s="367"/>
      <c r="C14" s="357" t="s">
        <v>1072</v>
      </c>
      <c r="D14" s="358" t="s">
        <v>1103</v>
      </c>
      <c r="E14" s="358"/>
      <c r="F14" s="273" t="s">
        <v>824</v>
      </c>
      <c r="G14" s="271">
        <f t="shared" ca="1" si="0"/>
        <v>29</v>
      </c>
    </row>
    <row r="15" spans="1:7" ht="27" customHeight="1">
      <c r="A15" s="416"/>
      <c r="B15" s="367"/>
      <c r="C15" s="357"/>
      <c r="D15" s="358" t="s">
        <v>1104</v>
      </c>
      <c r="E15" s="358"/>
      <c r="F15" s="273" t="s">
        <v>824</v>
      </c>
      <c r="G15" s="271" t="str">
        <f t="shared" ca="1" si="0"/>
        <v/>
      </c>
    </row>
    <row r="16" spans="1:7" ht="27" customHeight="1">
      <c r="A16" s="416"/>
      <c r="B16" s="367"/>
      <c r="C16" s="358" t="s">
        <v>1073</v>
      </c>
      <c r="D16" s="358"/>
      <c r="E16" s="358"/>
      <c r="F16" s="273" t="s">
        <v>786</v>
      </c>
      <c r="G16" s="271" t="str">
        <f t="shared" ca="1" si="0"/>
        <v>в первую смену</v>
      </c>
    </row>
    <row r="17" spans="1:7" ht="27" customHeight="1">
      <c r="A17" s="416"/>
      <c r="B17" s="367"/>
      <c r="C17" s="83"/>
      <c r="D17" s="87"/>
      <c r="E17" s="83" t="s">
        <v>1117</v>
      </c>
      <c r="F17" s="273" t="s">
        <v>786</v>
      </c>
      <c r="G17" s="271">
        <f t="shared" ca="1" si="0"/>
        <v>0</v>
      </c>
    </row>
    <row r="18" spans="1:7" ht="15.75" customHeight="1">
      <c r="A18" s="416"/>
      <c r="B18" s="367"/>
      <c r="C18" s="357" t="s">
        <v>1074</v>
      </c>
      <c r="D18" s="357"/>
      <c r="E18" s="357" t="s">
        <v>1118</v>
      </c>
      <c r="F18" s="274" t="s">
        <v>786</v>
      </c>
      <c r="G18" s="271">
        <f t="shared" ca="1" si="0"/>
        <v>0</v>
      </c>
    </row>
    <row r="19" spans="1:7">
      <c r="A19" s="416"/>
      <c r="B19" s="367"/>
      <c r="C19" s="357"/>
      <c r="D19" s="357"/>
      <c r="E19" s="357"/>
      <c r="F19" s="274" t="s">
        <v>824</v>
      </c>
      <c r="G19" s="271">
        <f t="shared" ca="1" si="0"/>
        <v>0</v>
      </c>
    </row>
    <row r="20" spans="1:7" ht="15.75" customHeight="1">
      <c r="A20" s="416"/>
      <c r="B20" s="367"/>
      <c r="C20" s="357"/>
      <c r="D20" s="357"/>
      <c r="E20" s="357" t="s">
        <v>1118</v>
      </c>
      <c r="F20" s="274" t="s">
        <v>786</v>
      </c>
      <c r="G20" s="271">
        <f t="shared" ca="1" si="0"/>
        <v>0</v>
      </c>
    </row>
    <row r="21" spans="1:7">
      <c r="A21" s="416"/>
      <c r="B21" s="367"/>
      <c r="C21" s="357"/>
      <c r="D21" s="357"/>
      <c r="E21" s="357"/>
      <c r="F21" s="274" t="s">
        <v>824</v>
      </c>
      <c r="G21" s="271">
        <f t="shared" ca="1" si="0"/>
        <v>0</v>
      </c>
    </row>
    <row r="22" spans="1:7" ht="26.25" customHeight="1">
      <c r="A22" s="416"/>
      <c r="B22" s="367"/>
      <c r="C22" s="357" t="s">
        <v>1075</v>
      </c>
      <c r="D22" s="357"/>
      <c r="E22" s="82" t="s">
        <v>1119</v>
      </c>
      <c r="F22" s="274" t="s">
        <v>1125</v>
      </c>
      <c r="G22" s="271">
        <f t="shared" ca="1" si="0"/>
        <v>0</v>
      </c>
    </row>
    <row r="23" spans="1:7" ht="25.5">
      <c r="A23" s="416"/>
      <c r="B23" s="367"/>
      <c r="C23" s="357"/>
      <c r="D23" s="357"/>
      <c r="E23" s="82" t="s">
        <v>1120</v>
      </c>
      <c r="F23" s="274" t="s">
        <v>824</v>
      </c>
      <c r="G23" s="271">
        <f t="shared" ca="1" si="0"/>
        <v>0</v>
      </c>
    </row>
    <row r="24" spans="1:7" ht="19.5" customHeight="1">
      <c r="A24" s="416"/>
      <c r="B24" s="365" t="s">
        <v>1062</v>
      </c>
      <c r="C24" s="359" t="s">
        <v>1076</v>
      </c>
      <c r="D24" s="359" t="s">
        <v>1105</v>
      </c>
      <c r="E24" s="88" t="s">
        <v>1121</v>
      </c>
      <c r="F24" s="273" t="s">
        <v>824</v>
      </c>
      <c r="G24" s="271">
        <f t="shared" ca="1" si="0"/>
        <v>0</v>
      </c>
    </row>
    <row r="25" spans="1:7" ht="19.5" customHeight="1">
      <c r="A25" s="416"/>
      <c r="B25" s="365"/>
      <c r="C25" s="359"/>
      <c r="D25" s="359"/>
      <c r="E25" s="77" t="s">
        <v>1122</v>
      </c>
      <c r="F25" s="273" t="s">
        <v>824</v>
      </c>
      <c r="G25" s="271">
        <f t="shared" ca="1" si="0"/>
        <v>0</v>
      </c>
    </row>
    <row r="26" spans="1:7" ht="19.5" customHeight="1">
      <c r="A26" s="416"/>
      <c r="B26" s="365"/>
      <c r="C26" s="359"/>
      <c r="D26" s="360" t="s">
        <v>1106</v>
      </c>
      <c r="E26" s="77" t="s">
        <v>1121</v>
      </c>
      <c r="F26" s="273" t="s">
        <v>824</v>
      </c>
      <c r="G26" s="271">
        <f t="shared" ca="1" si="0"/>
        <v>0</v>
      </c>
    </row>
    <row r="27" spans="1:7" ht="19.5" customHeight="1">
      <c r="A27" s="416"/>
      <c r="B27" s="365"/>
      <c r="C27" s="359"/>
      <c r="D27" s="360"/>
      <c r="E27" s="77" t="s">
        <v>1122</v>
      </c>
      <c r="F27" s="273" t="s">
        <v>824</v>
      </c>
      <c r="G27" s="271">
        <f t="shared" ca="1" si="0"/>
        <v>0</v>
      </c>
    </row>
    <row r="28" spans="1:7" ht="19.5" customHeight="1">
      <c r="A28" s="416"/>
      <c r="B28" s="365"/>
      <c r="C28" s="359"/>
      <c r="D28" s="360" t="s">
        <v>1107</v>
      </c>
      <c r="E28" s="77" t="s">
        <v>1121</v>
      </c>
      <c r="F28" s="273" t="s">
        <v>824</v>
      </c>
      <c r="G28" s="271">
        <f t="shared" ca="1" si="0"/>
        <v>29</v>
      </c>
    </row>
    <row r="29" spans="1:7" ht="19.5" customHeight="1">
      <c r="A29" s="416"/>
      <c r="B29" s="365"/>
      <c r="C29" s="359"/>
      <c r="D29" s="360"/>
      <c r="E29" s="77" t="s">
        <v>1122</v>
      </c>
      <c r="F29" s="273" t="s">
        <v>824</v>
      </c>
      <c r="G29" s="271">
        <f t="shared" ca="1" si="0"/>
        <v>0</v>
      </c>
    </row>
    <row r="30" spans="1:7" ht="19.5" customHeight="1">
      <c r="A30" s="416"/>
      <c r="B30" s="365"/>
      <c r="C30" s="359"/>
      <c r="D30" s="360" t="s">
        <v>1108</v>
      </c>
      <c r="E30" s="77" t="s">
        <v>1121</v>
      </c>
      <c r="F30" s="273" t="s">
        <v>824</v>
      </c>
      <c r="G30" s="271">
        <f t="shared" ca="1" si="0"/>
        <v>0</v>
      </c>
    </row>
    <row r="31" spans="1:7" ht="19.5" customHeight="1">
      <c r="A31" s="416"/>
      <c r="B31" s="365"/>
      <c r="C31" s="359"/>
      <c r="D31" s="360"/>
      <c r="E31" s="77" t="s">
        <v>1122</v>
      </c>
      <c r="F31" s="273" t="s">
        <v>824</v>
      </c>
      <c r="G31" s="271">
        <f t="shared" ca="1" si="0"/>
        <v>0</v>
      </c>
    </row>
    <row r="32" spans="1:7" ht="19.5" customHeight="1">
      <c r="A32" s="416"/>
      <c r="B32" s="365"/>
      <c r="C32" s="359"/>
      <c r="D32" s="360" t="s">
        <v>1109</v>
      </c>
      <c r="E32" s="77" t="s">
        <v>1121</v>
      </c>
      <c r="F32" s="273" t="s">
        <v>824</v>
      </c>
      <c r="G32" s="271">
        <f t="shared" ca="1" si="0"/>
        <v>0</v>
      </c>
    </row>
    <row r="33" spans="1:7" ht="19.5" customHeight="1">
      <c r="A33" s="416"/>
      <c r="B33" s="365"/>
      <c r="C33" s="359"/>
      <c r="D33" s="360"/>
      <c r="E33" s="77" t="s">
        <v>1122</v>
      </c>
      <c r="F33" s="273" t="s">
        <v>824</v>
      </c>
      <c r="G33" s="271">
        <f t="shared" ref="G33:G60" ca="1" si="1">INDIRECT(CONCATENATE("'Форма ОУ ФГОС НОО'!",ADDRESS(COLUMN()+22,ROW())))</f>
        <v>0</v>
      </c>
    </row>
    <row r="34" spans="1:7" ht="19.5" customHeight="1">
      <c r="A34" s="416"/>
      <c r="B34" s="365"/>
      <c r="C34" s="359"/>
      <c r="D34" s="360" t="s">
        <v>1110</v>
      </c>
      <c r="E34" s="77" t="s">
        <v>1121</v>
      </c>
      <c r="F34" s="273" t="s">
        <v>824</v>
      </c>
      <c r="G34" s="271">
        <f t="shared" ca="1" si="1"/>
        <v>0</v>
      </c>
    </row>
    <row r="35" spans="1:7" ht="19.5" customHeight="1">
      <c r="A35" s="416"/>
      <c r="B35" s="365"/>
      <c r="C35" s="359"/>
      <c r="D35" s="360"/>
      <c r="E35" s="77" t="s">
        <v>1122</v>
      </c>
      <c r="F35" s="273" t="s">
        <v>824</v>
      </c>
      <c r="G35" s="271">
        <f t="shared" ca="1" si="1"/>
        <v>0</v>
      </c>
    </row>
    <row r="36" spans="1:7" ht="24.75" customHeight="1">
      <c r="A36" s="416"/>
      <c r="B36" s="368" t="s">
        <v>1063</v>
      </c>
      <c r="C36" s="355" t="s">
        <v>1077</v>
      </c>
      <c r="D36" s="355"/>
      <c r="E36" s="355"/>
      <c r="F36" s="273" t="s">
        <v>786</v>
      </c>
      <c r="G36" s="271" t="str">
        <f t="shared" ca="1" si="1"/>
        <v xml:space="preserve">от 1 до 1,25 ставки </v>
      </c>
    </row>
    <row r="37" spans="1:7" ht="24.75" customHeight="1">
      <c r="A37" s="416"/>
      <c r="B37" s="368"/>
      <c r="C37" s="355" t="s">
        <v>1078</v>
      </c>
      <c r="D37" s="355"/>
      <c r="E37" s="355"/>
      <c r="F37" s="273" t="s">
        <v>786</v>
      </c>
      <c r="G37" s="271" t="str">
        <f t="shared" ca="1" si="1"/>
        <v>высшее педагогическое образование по направлению подготовки, соответствующему преподаваемому предмету</v>
      </c>
    </row>
    <row r="38" spans="1:7" ht="24.75" customHeight="1">
      <c r="A38" s="416"/>
      <c r="B38" s="368"/>
      <c r="C38" s="355" t="s">
        <v>1079</v>
      </c>
      <c r="D38" s="355"/>
      <c r="E38" s="355"/>
      <c r="F38" s="275" t="s">
        <v>1126</v>
      </c>
      <c r="G38" s="271">
        <f t="shared" ca="1" si="1"/>
        <v>0</v>
      </c>
    </row>
    <row r="39" spans="1:7" ht="24.75" customHeight="1">
      <c r="A39" s="416"/>
      <c r="B39" s="368"/>
      <c r="C39" s="360" t="s">
        <v>1080</v>
      </c>
      <c r="D39" s="355" t="s">
        <v>1111</v>
      </c>
      <c r="E39" s="355"/>
      <c r="F39" s="273" t="s">
        <v>786</v>
      </c>
      <c r="G39" s="271">
        <f t="shared" ca="1" si="1"/>
        <v>0</v>
      </c>
    </row>
    <row r="40" spans="1:7" ht="24.75" customHeight="1">
      <c r="A40" s="416"/>
      <c r="B40" s="368"/>
      <c r="C40" s="360"/>
      <c r="D40" s="355" t="s">
        <v>1112</v>
      </c>
      <c r="E40" s="355"/>
      <c r="F40" s="273" t="s">
        <v>786</v>
      </c>
      <c r="G40" s="271">
        <f t="shared" ca="1" si="1"/>
        <v>0</v>
      </c>
    </row>
    <row r="41" spans="1:7" ht="24.75" customHeight="1">
      <c r="A41" s="416"/>
      <c r="B41" s="368"/>
      <c r="C41" s="360"/>
      <c r="D41" s="355" t="s">
        <v>1113</v>
      </c>
      <c r="E41" s="355"/>
      <c r="F41" s="273" t="s">
        <v>786</v>
      </c>
      <c r="G41" s="271">
        <f t="shared" ca="1" si="1"/>
        <v>0</v>
      </c>
    </row>
    <row r="42" spans="1:7" ht="24.75" customHeight="1">
      <c r="A42" s="416"/>
      <c r="B42" s="368"/>
      <c r="C42" s="355" t="s">
        <v>1081</v>
      </c>
      <c r="D42" s="355"/>
      <c r="E42" s="355"/>
      <c r="F42" s="273" t="s">
        <v>786</v>
      </c>
      <c r="G42" s="271" t="str">
        <f t="shared" ca="1" si="1"/>
        <v xml:space="preserve">от 25 до 30 лет </v>
      </c>
    </row>
    <row r="43" spans="1:7" ht="24.75" customHeight="1">
      <c r="A43" s="416"/>
      <c r="B43" s="368"/>
      <c r="C43" s="355" t="s">
        <v>1082</v>
      </c>
      <c r="D43" s="355"/>
      <c r="E43" s="355"/>
      <c r="F43" s="273" t="s">
        <v>786</v>
      </c>
      <c r="G43" s="271" t="str">
        <f t="shared" ca="1" si="1"/>
        <v xml:space="preserve">высшая квалификационная категория </v>
      </c>
    </row>
    <row r="44" spans="1:7" ht="26.25" customHeight="1">
      <c r="A44" s="416"/>
      <c r="B44" s="368"/>
      <c r="C44" s="355" t="s">
        <v>1083</v>
      </c>
      <c r="D44" s="355"/>
      <c r="E44" s="77" t="s">
        <v>1123</v>
      </c>
      <c r="F44" s="275" t="s">
        <v>1126</v>
      </c>
      <c r="G44" s="271">
        <f t="shared" ca="1" si="1"/>
        <v>0</v>
      </c>
    </row>
    <row r="45" spans="1:7" ht="51">
      <c r="A45" s="416"/>
      <c r="B45" s="368"/>
      <c r="C45" s="355"/>
      <c r="D45" s="355"/>
      <c r="E45" s="77" t="s">
        <v>1124</v>
      </c>
      <c r="F45" s="273" t="s">
        <v>786</v>
      </c>
      <c r="G45" s="271">
        <f t="shared" ca="1" si="1"/>
        <v>2019</v>
      </c>
    </row>
    <row r="46" spans="1:7" ht="51">
      <c r="A46" s="416"/>
      <c r="B46" s="368"/>
      <c r="C46" s="355"/>
      <c r="D46" s="355"/>
      <c r="E46" s="77" t="s">
        <v>1113</v>
      </c>
      <c r="F46" s="273" t="s">
        <v>1127</v>
      </c>
      <c r="G46" s="271" t="str">
        <f t="shared" ca="1" si="1"/>
        <v xml:space="preserve">СКИРО ПК и ПРО </v>
      </c>
    </row>
    <row r="47" spans="1:7" ht="48.75" customHeight="1">
      <c r="A47" s="416"/>
      <c r="B47" s="366" t="s">
        <v>1064</v>
      </c>
      <c r="C47" s="361" t="s">
        <v>1084</v>
      </c>
      <c r="D47" s="361"/>
      <c r="E47" s="361"/>
      <c r="F47" s="273" t="s">
        <v>786</v>
      </c>
      <c r="G47" s="271" t="str">
        <f t="shared" ca="1" si="1"/>
        <v>да</v>
      </c>
    </row>
    <row r="48" spans="1:7" ht="48.75" customHeight="1">
      <c r="A48" s="416"/>
      <c r="B48" s="366"/>
      <c r="C48" s="361" t="s">
        <v>1085</v>
      </c>
      <c r="D48" s="361"/>
      <c r="E48" s="361"/>
      <c r="F48" s="273" t="s">
        <v>786</v>
      </c>
      <c r="G48" s="271" t="str">
        <f t="shared" ca="1" si="1"/>
        <v>да</v>
      </c>
    </row>
    <row r="49" spans="1:7" ht="48.75" customHeight="1">
      <c r="A49" s="416"/>
      <c r="B49" s="366"/>
      <c r="C49" s="361" t="s">
        <v>1086</v>
      </c>
      <c r="D49" s="361"/>
      <c r="E49" s="361"/>
      <c r="F49" s="273" t="s">
        <v>786</v>
      </c>
      <c r="G49" s="271" t="str">
        <f t="shared" ca="1" si="1"/>
        <v>да</v>
      </c>
    </row>
    <row r="50" spans="1:7" ht="48.75" customHeight="1">
      <c r="A50" s="416"/>
      <c r="B50" s="366"/>
      <c r="C50" s="361" t="s">
        <v>1087</v>
      </c>
      <c r="D50" s="361"/>
      <c r="E50" s="361"/>
      <c r="F50" s="273" t="s">
        <v>786</v>
      </c>
      <c r="G50" s="271" t="str">
        <f t="shared" ca="1" si="1"/>
        <v>да</v>
      </c>
    </row>
    <row r="51" spans="1:7" ht="48.75" customHeight="1">
      <c r="A51" s="416"/>
      <c r="B51" s="366"/>
      <c r="C51" s="361" t="s">
        <v>1088</v>
      </c>
      <c r="D51" s="361"/>
      <c r="E51" s="361"/>
      <c r="F51" s="273" t="s">
        <v>786</v>
      </c>
      <c r="G51" s="271" t="str">
        <f t="shared" ca="1" si="1"/>
        <v>да</v>
      </c>
    </row>
    <row r="52" spans="1:7" ht="48.75" customHeight="1">
      <c r="A52" s="416"/>
      <c r="B52" s="366"/>
      <c r="C52" s="363" t="s">
        <v>1089</v>
      </c>
      <c r="D52" s="363"/>
      <c r="E52" s="363"/>
      <c r="F52" s="273" t="s">
        <v>786</v>
      </c>
      <c r="G52" s="271" t="str">
        <f t="shared" ca="1" si="1"/>
        <v>да</v>
      </c>
    </row>
    <row r="53" spans="1:7" ht="48.75" customHeight="1">
      <c r="A53" s="416"/>
      <c r="B53" s="366"/>
      <c r="C53" s="361" t="s">
        <v>1090</v>
      </c>
      <c r="D53" s="361"/>
      <c r="E53" s="361"/>
      <c r="F53" s="273" t="s">
        <v>786</v>
      </c>
      <c r="G53" s="271" t="str">
        <f t="shared" ca="1" si="1"/>
        <v>да</v>
      </c>
    </row>
    <row r="54" spans="1:7" ht="48.75" customHeight="1">
      <c r="A54" s="416"/>
      <c r="B54" s="366"/>
      <c r="C54" s="361" t="s">
        <v>1091</v>
      </c>
      <c r="D54" s="361"/>
      <c r="E54" s="361"/>
      <c r="F54" s="273" t="s">
        <v>786</v>
      </c>
      <c r="G54" s="271" t="str">
        <f t="shared" ca="1" si="1"/>
        <v>да</v>
      </c>
    </row>
    <row r="55" spans="1:7" ht="48.75" customHeight="1">
      <c r="A55" s="416"/>
      <c r="B55" s="366"/>
      <c r="C55" s="363" t="s">
        <v>1092</v>
      </c>
      <c r="D55" s="363"/>
      <c r="E55" s="363"/>
      <c r="F55" s="273" t="s">
        <v>786</v>
      </c>
      <c r="G55" s="271" t="str">
        <f t="shared" ca="1" si="1"/>
        <v>да</v>
      </c>
    </row>
    <row r="56" spans="1:7" ht="48.75" customHeight="1">
      <c r="A56" s="416"/>
      <c r="B56" s="366"/>
      <c r="C56" s="415" t="s">
        <v>1093</v>
      </c>
      <c r="D56" s="415"/>
      <c r="E56" s="415"/>
      <c r="F56" s="273" t="s">
        <v>786</v>
      </c>
      <c r="G56" s="271" t="str">
        <f t="shared" ca="1" si="1"/>
        <v>да</v>
      </c>
    </row>
    <row r="57" spans="1:7" ht="48.75" customHeight="1">
      <c r="A57" s="368" t="s">
        <v>1489</v>
      </c>
      <c r="B57" s="368"/>
      <c r="C57" s="354" t="s">
        <v>1094</v>
      </c>
      <c r="D57" s="354"/>
      <c r="E57" s="354"/>
      <c r="F57" s="276" t="s">
        <v>824</v>
      </c>
      <c r="G57" s="271">
        <f t="shared" ca="1" si="1"/>
        <v>0</v>
      </c>
    </row>
    <row r="58" spans="1:7" ht="48.75" customHeight="1">
      <c r="A58" s="368"/>
      <c r="B58" s="368"/>
      <c r="C58" s="354" t="s">
        <v>1095</v>
      </c>
      <c r="D58" s="354"/>
      <c r="E58" s="354"/>
      <c r="F58" s="276" t="s">
        <v>824</v>
      </c>
      <c r="G58" s="271">
        <f t="shared" ca="1" si="1"/>
        <v>0</v>
      </c>
    </row>
    <row r="59" spans="1:7" ht="48.75" customHeight="1">
      <c r="A59" s="368"/>
      <c r="B59" s="368"/>
      <c r="C59" s="354" t="s">
        <v>1096</v>
      </c>
      <c r="D59" s="354"/>
      <c r="E59" s="354"/>
      <c r="F59" s="276" t="s">
        <v>824</v>
      </c>
      <c r="G59" s="271">
        <f t="shared" ca="1" si="1"/>
        <v>0</v>
      </c>
    </row>
    <row r="60" spans="1:7" ht="48.75" customHeight="1">
      <c r="A60" s="368"/>
      <c r="B60" s="368"/>
      <c r="C60" s="354" t="s">
        <v>1097</v>
      </c>
      <c r="D60" s="354"/>
      <c r="E60" s="354"/>
      <c r="F60" s="276" t="s">
        <v>824</v>
      </c>
      <c r="G60" s="271">
        <f t="shared" ca="1" si="1"/>
        <v>0</v>
      </c>
    </row>
    <row r="61" spans="1:7" ht="30" customHeight="1">
      <c r="A61" s="416" t="s">
        <v>1057</v>
      </c>
      <c r="B61" s="417" t="s">
        <v>1488</v>
      </c>
      <c r="C61" s="417"/>
      <c r="D61" s="417"/>
      <c r="E61" s="417"/>
      <c r="F61" s="270" t="s">
        <v>786</v>
      </c>
      <c r="G61" s="271" t="str">
        <f t="shared" ref="G61:G92" ca="1" si="2">INDIRECT(CONCATENATE("'Форма ОУ ФГОС НОО'!",ADDRESS(COLUMN()+23,ROW()-60)))</f>
        <v>1 класс</v>
      </c>
    </row>
    <row r="62" spans="1:7" ht="30" customHeight="1">
      <c r="A62" s="416"/>
      <c r="B62" s="366" t="s">
        <v>1060</v>
      </c>
      <c r="C62" s="355" t="s">
        <v>1065</v>
      </c>
      <c r="D62" s="355"/>
      <c r="E62" s="355"/>
      <c r="F62" s="272" t="s">
        <v>890</v>
      </c>
      <c r="G62" s="271">
        <f t="shared" ca="1" si="2"/>
        <v>30</v>
      </c>
    </row>
    <row r="63" spans="1:7" ht="30" customHeight="1">
      <c r="A63" s="416"/>
      <c r="B63" s="366"/>
      <c r="C63" s="355" t="s">
        <v>1066</v>
      </c>
      <c r="D63" s="355"/>
      <c r="E63" s="355"/>
      <c r="F63" s="272" t="s">
        <v>890</v>
      </c>
      <c r="G63" s="271">
        <f t="shared" ca="1" si="2"/>
        <v>0</v>
      </c>
    </row>
    <row r="64" spans="1:7" ht="30" customHeight="1">
      <c r="A64" s="416"/>
      <c r="B64" s="366"/>
      <c r="C64" s="355" t="s">
        <v>1067</v>
      </c>
      <c r="D64" s="355"/>
      <c r="E64" s="355"/>
      <c r="F64" s="272" t="s">
        <v>890</v>
      </c>
      <c r="G64" s="271">
        <f t="shared" ca="1" si="2"/>
        <v>0</v>
      </c>
    </row>
    <row r="65" spans="1:7" ht="30" customHeight="1">
      <c r="A65" s="416"/>
      <c r="B65" s="366"/>
      <c r="C65" s="355" t="s">
        <v>1068</v>
      </c>
      <c r="D65" s="355"/>
      <c r="E65" s="355"/>
      <c r="F65" s="272" t="s">
        <v>890</v>
      </c>
      <c r="G65" s="271">
        <f t="shared" ca="1" si="2"/>
        <v>10</v>
      </c>
    </row>
    <row r="66" spans="1:7" ht="30" customHeight="1">
      <c r="A66" s="416"/>
      <c r="B66" s="366"/>
      <c r="C66" s="369" t="s">
        <v>1069</v>
      </c>
      <c r="D66" s="355" t="s">
        <v>1098</v>
      </c>
      <c r="E66" s="355"/>
      <c r="F66" s="272" t="s">
        <v>890</v>
      </c>
      <c r="G66" s="271">
        <f t="shared" ca="1" si="2"/>
        <v>1</v>
      </c>
    </row>
    <row r="67" spans="1:7" ht="30" customHeight="1">
      <c r="A67" s="416"/>
      <c r="B67" s="366"/>
      <c r="C67" s="369"/>
      <c r="D67" s="355" t="s">
        <v>1099</v>
      </c>
      <c r="E67" s="355"/>
      <c r="F67" s="272" t="s">
        <v>890</v>
      </c>
      <c r="G67" s="271">
        <f t="shared" ca="1" si="2"/>
        <v>9</v>
      </c>
    </row>
    <row r="68" spans="1:7" ht="30" customHeight="1">
      <c r="A68" s="416"/>
      <c r="B68" s="366"/>
      <c r="C68" s="369"/>
      <c r="D68" s="356" t="s">
        <v>1100</v>
      </c>
      <c r="E68" s="356"/>
      <c r="F68" s="272" t="s">
        <v>890</v>
      </c>
      <c r="G68" s="271">
        <f t="shared" ca="1" si="2"/>
        <v>1</v>
      </c>
    </row>
    <row r="69" spans="1:7" ht="30" customHeight="1">
      <c r="A69" s="416"/>
      <c r="B69" s="367" t="s">
        <v>1061</v>
      </c>
      <c r="C69" s="358" t="s">
        <v>1070</v>
      </c>
      <c r="D69" s="358"/>
      <c r="E69" s="358"/>
      <c r="F69" s="273" t="s">
        <v>786</v>
      </c>
      <c r="G69" s="271" t="str">
        <f t="shared" ca="1" si="2"/>
        <v>– «Школа России»;</v>
      </c>
    </row>
    <row r="70" spans="1:7" ht="64.5" customHeight="1">
      <c r="A70" s="416"/>
      <c r="B70" s="367"/>
      <c r="C70" s="357" t="s">
        <v>1071</v>
      </c>
      <c r="D70" s="357" t="s">
        <v>1101</v>
      </c>
      <c r="E70" s="81" t="s">
        <v>1114</v>
      </c>
      <c r="F70" s="273" t="s">
        <v>824</v>
      </c>
      <c r="G70" s="271">
        <f t="shared" ca="1" si="2"/>
        <v>0</v>
      </c>
    </row>
    <row r="71" spans="1:7" ht="51">
      <c r="A71" s="416"/>
      <c r="B71" s="367"/>
      <c r="C71" s="357"/>
      <c r="D71" s="357"/>
      <c r="E71" s="81" t="s">
        <v>1115</v>
      </c>
      <c r="F71" s="273" t="s">
        <v>824</v>
      </c>
      <c r="G71" s="271">
        <f t="shared" ca="1" si="2"/>
        <v>0</v>
      </c>
    </row>
    <row r="72" spans="1:7" ht="63.75">
      <c r="A72" s="416"/>
      <c r="B72" s="367"/>
      <c r="C72" s="357"/>
      <c r="D72" s="357"/>
      <c r="E72" s="81" t="s">
        <v>1116</v>
      </c>
      <c r="F72" s="273" t="s">
        <v>824</v>
      </c>
      <c r="G72" s="271">
        <f t="shared" ca="1" si="2"/>
        <v>0</v>
      </c>
    </row>
    <row r="73" spans="1:7" ht="41.25" customHeight="1">
      <c r="A73" s="416"/>
      <c r="B73" s="367"/>
      <c r="C73" s="357"/>
      <c r="D73" s="358" t="s">
        <v>1102</v>
      </c>
      <c r="E73" s="358"/>
      <c r="F73" s="273" t="s">
        <v>824</v>
      </c>
      <c r="G73" s="271">
        <f t="shared" ca="1" si="2"/>
        <v>0</v>
      </c>
    </row>
    <row r="74" spans="1:7" ht="41.25" customHeight="1">
      <c r="A74" s="416"/>
      <c r="B74" s="367"/>
      <c r="C74" s="357" t="s">
        <v>1072</v>
      </c>
      <c r="D74" s="358" t="s">
        <v>1103</v>
      </c>
      <c r="E74" s="358"/>
      <c r="F74" s="273" t="s">
        <v>824</v>
      </c>
      <c r="G74" s="271">
        <f t="shared" ca="1" si="2"/>
        <v>30</v>
      </c>
    </row>
    <row r="75" spans="1:7" ht="41.25" customHeight="1">
      <c r="A75" s="416"/>
      <c r="B75" s="367"/>
      <c r="C75" s="357"/>
      <c r="D75" s="358" t="s">
        <v>1104</v>
      </c>
      <c r="E75" s="358"/>
      <c r="F75" s="273" t="s">
        <v>824</v>
      </c>
      <c r="G75" s="271" t="str">
        <f t="shared" ca="1" si="2"/>
        <v/>
      </c>
    </row>
    <row r="76" spans="1:7" ht="41.25" customHeight="1">
      <c r="A76" s="416"/>
      <c r="B76" s="367"/>
      <c r="C76" s="358" t="s">
        <v>1073</v>
      </c>
      <c r="D76" s="358"/>
      <c r="E76" s="358"/>
      <c r="F76" s="273" t="s">
        <v>786</v>
      </c>
      <c r="G76" s="271" t="str">
        <f t="shared" ca="1" si="2"/>
        <v>в первую смену</v>
      </c>
    </row>
    <row r="77" spans="1:7">
      <c r="A77" s="416"/>
      <c r="B77" s="367"/>
      <c r="C77" s="83"/>
      <c r="D77" s="87"/>
      <c r="E77" s="83" t="s">
        <v>1117</v>
      </c>
      <c r="F77" s="273" t="s">
        <v>786</v>
      </c>
      <c r="G77" s="271">
        <f t="shared" ca="1" si="2"/>
        <v>0</v>
      </c>
    </row>
    <row r="78" spans="1:7" ht="15.75" customHeight="1">
      <c r="A78" s="416"/>
      <c r="B78" s="367"/>
      <c r="C78" s="357" t="s">
        <v>1074</v>
      </c>
      <c r="D78" s="357"/>
      <c r="E78" s="357" t="s">
        <v>1118</v>
      </c>
      <c r="F78" s="274" t="s">
        <v>786</v>
      </c>
      <c r="G78" s="271">
        <f t="shared" ca="1" si="2"/>
        <v>0</v>
      </c>
    </row>
    <row r="79" spans="1:7">
      <c r="A79" s="416"/>
      <c r="B79" s="367"/>
      <c r="C79" s="357"/>
      <c r="D79" s="357"/>
      <c r="E79" s="357"/>
      <c r="F79" s="274" t="s">
        <v>824</v>
      </c>
      <c r="G79" s="271">
        <f t="shared" ca="1" si="2"/>
        <v>0</v>
      </c>
    </row>
    <row r="80" spans="1:7" ht="15.75" customHeight="1">
      <c r="A80" s="416"/>
      <c r="B80" s="367"/>
      <c r="C80" s="357"/>
      <c r="D80" s="357"/>
      <c r="E80" s="357" t="s">
        <v>1118</v>
      </c>
      <c r="F80" s="274" t="s">
        <v>786</v>
      </c>
      <c r="G80" s="271">
        <f t="shared" ca="1" si="2"/>
        <v>0</v>
      </c>
    </row>
    <row r="81" spans="1:7">
      <c r="A81" s="416"/>
      <c r="B81" s="367"/>
      <c r="C81" s="357"/>
      <c r="D81" s="357"/>
      <c r="E81" s="357"/>
      <c r="F81" s="274" t="s">
        <v>824</v>
      </c>
      <c r="G81" s="271">
        <f t="shared" ca="1" si="2"/>
        <v>0</v>
      </c>
    </row>
    <row r="82" spans="1:7" ht="26.25" customHeight="1">
      <c r="A82" s="416"/>
      <c r="B82" s="367"/>
      <c r="C82" s="357" t="s">
        <v>1075</v>
      </c>
      <c r="D82" s="357"/>
      <c r="E82" s="82" t="s">
        <v>1119</v>
      </c>
      <c r="F82" s="274" t="s">
        <v>1125</v>
      </c>
      <c r="G82" s="271">
        <f t="shared" ca="1" si="2"/>
        <v>0</v>
      </c>
    </row>
    <row r="83" spans="1:7" ht="25.5">
      <c r="A83" s="416"/>
      <c r="B83" s="367"/>
      <c r="C83" s="357"/>
      <c r="D83" s="357"/>
      <c r="E83" s="82" t="s">
        <v>1120</v>
      </c>
      <c r="F83" s="274" t="s">
        <v>824</v>
      </c>
      <c r="G83" s="271">
        <f t="shared" ca="1" si="2"/>
        <v>0</v>
      </c>
    </row>
    <row r="84" spans="1:7" ht="25.5" customHeight="1">
      <c r="A84" s="416"/>
      <c r="B84" s="365" t="s">
        <v>1062</v>
      </c>
      <c r="C84" s="359" t="s">
        <v>1076</v>
      </c>
      <c r="D84" s="359" t="s">
        <v>1105</v>
      </c>
      <c r="E84" s="88" t="s">
        <v>1121</v>
      </c>
      <c r="F84" s="273" t="s">
        <v>824</v>
      </c>
      <c r="G84" s="271">
        <f t="shared" ca="1" si="2"/>
        <v>0</v>
      </c>
    </row>
    <row r="85" spans="1:7" ht="25.5" customHeight="1">
      <c r="A85" s="416"/>
      <c r="B85" s="365"/>
      <c r="C85" s="359"/>
      <c r="D85" s="359"/>
      <c r="E85" s="77" t="s">
        <v>1122</v>
      </c>
      <c r="F85" s="273" t="s">
        <v>824</v>
      </c>
      <c r="G85" s="271">
        <f t="shared" ca="1" si="2"/>
        <v>0</v>
      </c>
    </row>
    <row r="86" spans="1:7" ht="25.5" customHeight="1">
      <c r="A86" s="416"/>
      <c r="B86" s="365"/>
      <c r="C86" s="359"/>
      <c r="D86" s="360" t="s">
        <v>1106</v>
      </c>
      <c r="E86" s="77" t="s">
        <v>1121</v>
      </c>
      <c r="F86" s="273" t="s">
        <v>824</v>
      </c>
      <c r="G86" s="271">
        <f t="shared" ca="1" si="2"/>
        <v>0</v>
      </c>
    </row>
    <row r="87" spans="1:7" ht="25.5" customHeight="1">
      <c r="A87" s="416"/>
      <c r="B87" s="365"/>
      <c r="C87" s="359"/>
      <c r="D87" s="360"/>
      <c r="E87" s="77" t="s">
        <v>1122</v>
      </c>
      <c r="F87" s="273" t="s">
        <v>824</v>
      </c>
      <c r="G87" s="271">
        <f t="shared" ca="1" si="2"/>
        <v>0</v>
      </c>
    </row>
    <row r="88" spans="1:7" ht="25.5" customHeight="1">
      <c r="A88" s="416"/>
      <c r="B88" s="365"/>
      <c r="C88" s="359"/>
      <c r="D88" s="360" t="s">
        <v>1107</v>
      </c>
      <c r="E88" s="77" t="s">
        <v>1121</v>
      </c>
      <c r="F88" s="273" t="s">
        <v>824</v>
      </c>
      <c r="G88" s="271">
        <f t="shared" ca="1" si="2"/>
        <v>0</v>
      </c>
    </row>
    <row r="89" spans="1:7" ht="25.5" customHeight="1">
      <c r="A89" s="416"/>
      <c r="B89" s="365"/>
      <c r="C89" s="359"/>
      <c r="D89" s="360"/>
      <c r="E89" s="77" t="s">
        <v>1122</v>
      </c>
      <c r="F89" s="273" t="s">
        <v>824</v>
      </c>
      <c r="G89" s="271">
        <f t="shared" ca="1" si="2"/>
        <v>0</v>
      </c>
    </row>
    <row r="90" spans="1:7" ht="25.5" customHeight="1">
      <c r="A90" s="416"/>
      <c r="B90" s="365"/>
      <c r="C90" s="359"/>
      <c r="D90" s="360" t="s">
        <v>1108</v>
      </c>
      <c r="E90" s="77" t="s">
        <v>1121</v>
      </c>
      <c r="F90" s="273" t="s">
        <v>824</v>
      </c>
      <c r="G90" s="271">
        <f t="shared" ca="1" si="2"/>
        <v>30</v>
      </c>
    </row>
    <row r="91" spans="1:7" ht="25.5" customHeight="1">
      <c r="A91" s="416"/>
      <c r="B91" s="365"/>
      <c r="C91" s="359"/>
      <c r="D91" s="360"/>
      <c r="E91" s="77" t="s">
        <v>1122</v>
      </c>
      <c r="F91" s="273" t="s">
        <v>824</v>
      </c>
      <c r="G91" s="271">
        <f t="shared" ca="1" si="2"/>
        <v>0</v>
      </c>
    </row>
    <row r="92" spans="1:7" ht="25.5" customHeight="1">
      <c r="A92" s="416"/>
      <c r="B92" s="365"/>
      <c r="C92" s="359"/>
      <c r="D92" s="360" t="s">
        <v>1109</v>
      </c>
      <c r="E92" s="77" t="s">
        <v>1121</v>
      </c>
      <c r="F92" s="273" t="s">
        <v>824</v>
      </c>
      <c r="G92" s="271">
        <f t="shared" ca="1" si="2"/>
        <v>0</v>
      </c>
    </row>
    <row r="93" spans="1:7" ht="25.5" customHeight="1">
      <c r="A93" s="416"/>
      <c r="B93" s="365"/>
      <c r="C93" s="359"/>
      <c r="D93" s="360"/>
      <c r="E93" s="77" t="s">
        <v>1122</v>
      </c>
      <c r="F93" s="273" t="s">
        <v>824</v>
      </c>
      <c r="G93" s="271">
        <f t="shared" ref="G93:G120" ca="1" si="3">INDIRECT(CONCATENATE("'Форма ОУ ФГОС НОО'!",ADDRESS(COLUMN()+23,ROW()-60)))</f>
        <v>0</v>
      </c>
    </row>
    <row r="94" spans="1:7" ht="25.5" customHeight="1">
      <c r="A94" s="416"/>
      <c r="B94" s="365"/>
      <c r="C94" s="359"/>
      <c r="D94" s="360" t="s">
        <v>1110</v>
      </c>
      <c r="E94" s="77" t="s">
        <v>1121</v>
      </c>
      <c r="F94" s="273" t="s">
        <v>824</v>
      </c>
      <c r="G94" s="271">
        <f t="shared" ca="1" si="3"/>
        <v>0</v>
      </c>
    </row>
    <row r="95" spans="1:7" ht="25.5" customHeight="1">
      <c r="A95" s="416"/>
      <c r="B95" s="365"/>
      <c r="C95" s="359"/>
      <c r="D95" s="360"/>
      <c r="E95" s="77" t="s">
        <v>1122</v>
      </c>
      <c r="F95" s="273" t="s">
        <v>824</v>
      </c>
      <c r="G95" s="271">
        <f t="shared" ca="1" si="3"/>
        <v>0</v>
      </c>
    </row>
    <row r="96" spans="1:7" ht="34.5" customHeight="1">
      <c r="A96" s="416"/>
      <c r="B96" s="368" t="s">
        <v>1063</v>
      </c>
      <c r="C96" s="355" t="s">
        <v>1077</v>
      </c>
      <c r="D96" s="355"/>
      <c r="E96" s="355"/>
      <c r="F96" s="273" t="s">
        <v>786</v>
      </c>
      <c r="G96" s="271" t="str">
        <f t="shared" ca="1" si="3"/>
        <v xml:space="preserve">от 0,5 до 1 ставки </v>
      </c>
    </row>
    <row r="97" spans="1:7" ht="34.5" customHeight="1">
      <c r="A97" s="416"/>
      <c r="B97" s="368"/>
      <c r="C97" s="355" t="s">
        <v>1078</v>
      </c>
      <c r="D97" s="355"/>
      <c r="E97" s="355"/>
      <c r="F97" s="273" t="s">
        <v>786</v>
      </c>
      <c r="G97" s="271" t="str">
        <f t="shared" ca="1" si="3"/>
        <v>высшее педагогическое образование по направлению подготовки, соответствующему преподаваемому предмету</v>
      </c>
    </row>
    <row r="98" spans="1:7" ht="34.5" customHeight="1">
      <c r="A98" s="416"/>
      <c r="B98" s="368"/>
      <c r="C98" s="355" t="s">
        <v>1079</v>
      </c>
      <c r="D98" s="355"/>
      <c r="E98" s="355"/>
      <c r="F98" s="275" t="s">
        <v>1126</v>
      </c>
      <c r="G98" s="271">
        <f t="shared" ca="1" si="3"/>
        <v>0</v>
      </c>
    </row>
    <row r="99" spans="1:7" ht="34.5" customHeight="1">
      <c r="A99" s="416"/>
      <c r="B99" s="368"/>
      <c r="C99" s="360" t="s">
        <v>1080</v>
      </c>
      <c r="D99" s="355" t="s">
        <v>1111</v>
      </c>
      <c r="E99" s="355"/>
      <c r="F99" s="273" t="s">
        <v>786</v>
      </c>
      <c r="G99" s="271">
        <f t="shared" ca="1" si="3"/>
        <v>0</v>
      </c>
    </row>
    <row r="100" spans="1:7" ht="34.5" customHeight="1">
      <c r="A100" s="416"/>
      <c r="B100" s="368"/>
      <c r="C100" s="360"/>
      <c r="D100" s="355" t="s">
        <v>1112</v>
      </c>
      <c r="E100" s="355"/>
      <c r="F100" s="273" t="s">
        <v>786</v>
      </c>
      <c r="G100" s="271">
        <f t="shared" ca="1" si="3"/>
        <v>0</v>
      </c>
    </row>
    <row r="101" spans="1:7" ht="34.5" customHeight="1">
      <c r="A101" s="416"/>
      <c r="B101" s="368"/>
      <c r="C101" s="360"/>
      <c r="D101" s="355" t="s">
        <v>1113</v>
      </c>
      <c r="E101" s="355"/>
      <c r="F101" s="273" t="s">
        <v>786</v>
      </c>
      <c r="G101" s="271">
        <f t="shared" ca="1" si="3"/>
        <v>0</v>
      </c>
    </row>
    <row r="102" spans="1:7" ht="34.5" customHeight="1">
      <c r="A102" s="416"/>
      <c r="B102" s="368"/>
      <c r="C102" s="355" t="s">
        <v>1081</v>
      </c>
      <c r="D102" s="355"/>
      <c r="E102" s="355"/>
      <c r="F102" s="273" t="s">
        <v>786</v>
      </c>
      <c r="G102" s="271" t="str">
        <f t="shared" ca="1" si="3"/>
        <v>35 и более</v>
      </c>
    </row>
    <row r="103" spans="1:7" ht="34.5" customHeight="1">
      <c r="A103" s="416"/>
      <c r="B103" s="368"/>
      <c r="C103" s="355" t="s">
        <v>1082</v>
      </c>
      <c r="D103" s="355"/>
      <c r="E103" s="355"/>
      <c r="F103" s="273" t="s">
        <v>786</v>
      </c>
      <c r="G103" s="271" t="str">
        <f t="shared" ca="1" si="3"/>
        <v xml:space="preserve">высшая квалификационная категория </v>
      </c>
    </row>
    <row r="104" spans="1:7" ht="26.25" customHeight="1">
      <c r="A104" s="416"/>
      <c r="B104" s="368"/>
      <c r="C104" s="355" t="s">
        <v>1083</v>
      </c>
      <c r="D104" s="355"/>
      <c r="E104" s="77" t="s">
        <v>1123</v>
      </c>
      <c r="F104" s="275" t="s">
        <v>1126</v>
      </c>
      <c r="G104" s="271">
        <f t="shared" ca="1" si="3"/>
        <v>0</v>
      </c>
    </row>
    <row r="105" spans="1:7" ht="51">
      <c r="A105" s="416"/>
      <c r="B105" s="368"/>
      <c r="C105" s="355"/>
      <c r="D105" s="355"/>
      <c r="E105" s="77" t="s">
        <v>1124</v>
      </c>
      <c r="F105" s="273" t="s">
        <v>786</v>
      </c>
      <c r="G105" s="271">
        <f t="shared" ca="1" si="3"/>
        <v>2020</v>
      </c>
    </row>
    <row r="106" spans="1:7" ht="51">
      <c r="A106" s="416"/>
      <c r="B106" s="368"/>
      <c r="C106" s="355"/>
      <c r="D106" s="355"/>
      <c r="E106" s="77" t="s">
        <v>1113</v>
      </c>
      <c r="F106" s="273" t="s">
        <v>1127</v>
      </c>
      <c r="G106" s="271" t="str">
        <f t="shared" ca="1" si="3"/>
        <v xml:space="preserve">СКИРО ПК и ПРО </v>
      </c>
    </row>
    <row r="107" spans="1:7" ht="54" customHeight="1">
      <c r="A107" s="416"/>
      <c r="B107" s="366" t="s">
        <v>1064</v>
      </c>
      <c r="C107" s="361" t="s">
        <v>1084</v>
      </c>
      <c r="D107" s="361"/>
      <c r="E107" s="361"/>
      <c r="F107" s="273" t="s">
        <v>786</v>
      </c>
      <c r="G107" s="271" t="str">
        <f t="shared" ca="1" si="3"/>
        <v>да</v>
      </c>
    </row>
    <row r="108" spans="1:7" ht="54" customHeight="1">
      <c r="A108" s="416"/>
      <c r="B108" s="366"/>
      <c r="C108" s="361" t="s">
        <v>1085</v>
      </c>
      <c r="D108" s="361"/>
      <c r="E108" s="361"/>
      <c r="F108" s="273" t="s">
        <v>786</v>
      </c>
      <c r="G108" s="271" t="str">
        <f t="shared" ca="1" si="3"/>
        <v>да</v>
      </c>
    </row>
    <row r="109" spans="1:7" ht="66.75" customHeight="1">
      <c r="A109" s="416"/>
      <c r="B109" s="366"/>
      <c r="C109" s="361" t="s">
        <v>1086</v>
      </c>
      <c r="D109" s="361"/>
      <c r="E109" s="361"/>
      <c r="F109" s="273" t="s">
        <v>786</v>
      </c>
      <c r="G109" s="271" t="str">
        <f t="shared" ca="1" si="3"/>
        <v>да</v>
      </c>
    </row>
    <row r="110" spans="1:7" ht="54" customHeight="1">
      <c r="A110" s="416"/>
      <c r="B110" s="366"/>
      <c r="C110" s="361" t="s">
        <v>1087</v>
      </c>
      <c r="D110" s="361"/>
      <c r="E110" s="361"/>
      <c r="F110" s="273" t="s">
        <v>786</v>
      </c>
      <c r="G110" s="271" t="str">
        <f t="shared" ca="1" si="3"/>
        <v>да</v>
      </c>
    </row>
    <row r="111" spans="1:7" ht="54" customHeight="1">
      <c r="A111" s="416"/>
      <c r="B111" s="366"/>
      <c r="C111" s="361" t="s">
        <v>1088</v>
      </c>
      <c r="D111" s="361"/>
      <c r="E111" s="361"/>
      <c r="F111" s="273" t="s">
        <v>786</v>
      </c>
      <c r="G111" s="271" t="str">
        <f t="shared" ca="1" si="3"/>
        <v>да</v>
      </c>
    </row>
    <row r="112" spans="1:7" ht="54" customHeight="1">
      <c r="A112" s="416"/>
      <c r="B112" s="366"/>
      <c r="C112" s="363" t="s">
        <v>1089</v>
      </c>
      <c r="D112" s="363"/>
      <c r="E112" s="363"/>
      <c r="F112" s="273" t="s">
        <v>786</v>
      </c>
      <c r="G112" s="271" t="str">
        <f t="shared" ca="1" si="3"/>
        <v>да</v>
      </c>
    </row>
    <row r="113" spans="1:7" ht="54" customHeight="1">
      <c r="A113" s="416"/>
      <c r="B113" s="366"/>
      <c r="C113" s="361" t="s">
        <v>1090</v>
      </c>
      <c r="D113" s="361"/>
      <c r="E113" s="361"/>
      <c r="F113" s="273" t="s">
        <v>786</v>
      </c>
      <c r="G113" s="271" t="str">
        <f t="shared" ca="1" si="3"/>
        <v>да</v>
      </c>
    </row>
    <row r="114" spans="1:7" ht="54" customHeight="1">
      <c r="A114" s="416"/>
      <c r="B114" s="366"/>
      <c r="C114" s="361" t="s">
        <v>1091</v>
      </c>
      <c r="D114" s="361"/>
      <c r="E114" s="361"/>
      <c r="F114" s="273" t="s">
        <v>786</v>
      </c>
      <c r="G114" s="271" t="str">
        <f t="shared" ca="1" si="3"/>
        <v>да</v>
      </c>
    </row>
    <row r="115" spans="1:7" ht="54" customHeight="1">
      <c r="A115" s="416"/>
      <c r="B115" s="366"/>
      <c r="C115" s="363" t="s">
        <v>1092</v>
      </c>
      <c r="D115" s="363"/>
      <c r="E115" s="363"/>
      <c r="F115" s="273" t="s">
        <v>786</v>
      </c>
      <c r="G115" s="271" t="str">
        <f t="shared" ca="1" si="3"/>
        <v>да</v>
      </c>
    </row>
    <row r="116" spans="1:7" ht="54" customHeight="1">
      <c r="A116" s="416"/>
      <c r="B116" s="366"/>
      <c r="C116" s="415" t="s">
        <v>1093</v>
      </c>
      <c r="D116" s="415"/>
      <c r="E116" s="415"/>
      <c r="F116" s="273" t="s">
        <v>786</v>
      </c>
      <c r="G116" s="271" t="str">
        <f t="shared" ca="1" si="3"/>
        <v>да</v>
      </c>
    </row>
    <row r="117" spans="1:7" ht="54" customHeight="1">
      <c r="A117" s="368" t="s">
        <v>1489</v>
      </c>
      <c r="B117" s="368"/>
      <c r="C117" s="354" t="s">
        <v>1094</v>
      </c>
      <c r="D117" s="354"/>
      <c r="E117" s="354"/>
      <c r="F117" s="276" t="s">
        <v>824</v>
      </c>
      <c r="G117" s="271">
        <f t="shared" ca="1" si="3"/>
        <v>0</v>
      </c>
    </row>
    <row r="118" spans="1:7" ht="54" customHeight="1">
      <c r="A118" s="368"/>
      <c r="B118" s="368"/>
      <c r="C118" s="354" t="s">
        <v>1095</v>
      </c>
      <c r="D118" s="354"/>
      <c r="E118" s="354"/>
      <c r="F118" s="276" t="s">
        <v>824</v>
      </c>
      <c r="G118" s="271">
        <f t="shared" ca="1" si="3"/>
        <v>0</v>
      </c>
    </row>
    <row r="119" spans="1:7" ht="54" customHeight="1">
      <c r="A119" s="368"/>
      <c r="B119" s="368"/>
      <c r="C119" s="354" t="s">
        <v>1096</v>
      </c>
      <c r="D119" s="354"/>
      <c r="E119" s="354"/>
      <c r="F119" s="276" t="s">
        <v>824</v>
      </c>
      <c r="G119" s="271">
        <f t="shared" ca="1" si="3"/>
        <v>0</v>
      </c>
    </row>
    <row r="120" spans="1:7" ht="54" customHeight="1">
      <c r="A120" s="368"/>
      <c r="B120" s="368"/>
      <c r="C120" s="354" t="s">
        <v>1097</v>
      </c>
      <c r="D120" s="354"/>
      <c r="E120" s="354"/>
      <c r="F120" s="276" t="s">
        <v>824</v>
      </c>
      <c r="G120" s="271">
        <f t="shared" ca="1" si="3"/>
        <v>0</v>
      </c>
    </row>
    <row r="121" spans="1:7" ht="24.75" customHeight="1">
      <c r="A121" s="416" t="s">
        <v>1057</v>
      </c>
      <c r="B121" s="417" t="s">
        <v>1488</v>
      </c>
      <c r="C121" s="417"/>
      <c r="D121" s="417"/>
      <c r="E121" s="417"/>
      <c r="F121" s="270" t="s">
        <v>786</v>
      </c>
      <c r="G121" s="271" t="str">
        <f t="shared" ref="G121:G152" ca="1" si="4">INDIRECT(CONCATENATE("'Форма ОУ ФГОС НОО'!",ADDRESS(COLUMN()+24,ROW()-120)))</f>
        <v>1 класс</v>
      </c>
    </row>
    <row r="122" spans="1:7" ht="24.75" customHeight="1">
      <c r="A122" s="416"/>
      <c r="B122" s="366" t="s">
        <v>1060</v>
      </c>
      <c r="C122" s="355" t="s">
        <v>1065</v>
      </c>
      <c r="D122" s="355"/>
      <c r="E122" s="355"/>
      <c r="F122" s="272" t="s">
        <v>890</v>
      </c>
      <c r="G122" s="271">
        <f t="shared" ca="1" si="4"/>
        <v>29</v>
      </c>
    </row>
    <row r="123" spans="1:7" ht="24.75" customHeight="1">
      <c r="A123" s="416"/>
      <c r="B123" s="366"/>
      <c r="C123" s="355" t="s">
        <v>1066</v>
      </c>
      <c r="D123" s="355"/>
      <c r="E123" s="355"/>
      <c r="F123" s="272" t="s">
        <v>890</v>
      </c>
      <c r="G123" s="271">
        <f t="shared" ca="1" si="4"/>
        <v>0</v>
      </c>
    </row>
    <row r="124" spans="1:7" ht="24.75" customHeight="1">
      <c r="A124" s="416"/>
      <c r="B124" s="366"/>
      <c r="C124" s="355" t="s">
        <v>1067</v>
      </c>
      <c r="D124" s="355"/>
      <c r="E124" s="355"/>
      <c r="F124" s="272" t="s">
        <v>890</v>
      </c>
      <c r="G124" s="271">
        <f t="shared" ca="1" si="4"/>
        <v>0</v>
      </c>
    </row>
    <row r="125" spans="1:7" ht="24.75" customHeight="1">
      <c r="A125" s="416"/>
      <c r="B125" s="366"/>
      <c r="C125" s="355" t="s">
        <v>1068</v>
      </c>
      <c r="D125" s="355"/>
      <c r="E125" s="355"/>
      <c r="F125" s="272" t="s">
        <v>890</v>
      </c>
      <c r="G125" s="271">
        <f t="shared" ca="1" si="4"/>
        <v>9</v>
      </c>
    </row>
    <row r="126" spans="1:7" ht="24.75" customHeight="1">
      <c r="A126" s="416"/>
      <c r="B126" s="366"/>
      <c r="C126" s="369" t="s">
        <v>1069</v>
      </c>
      <c r="D126" s="355" t="s">
        <v>1098</v>
      </c>
      <c r="E126" s="355"/>
      <c r="F126" s="272" t="s">
        <v>890</v>
      </c>
      <c r="G126" s="271">
        <f t="shared" ca="1" si="4"/>
        <v>4</v>
      </c>
    </row>
    <row r="127" spans="1:7" ht="24.75" customHeight="1">
      <c r="A127" s="416"/>
      <c r="B127" s="366"/>
      <c r="C127" s="369"/>
      <c r="D127" s="355" t="s">
        <v>1099</v>
      </c>
      <c r="E127" s="355"/>
      <c r="F127" s="272" t="s">
        <v>890</v>
      </c>
      <c r="G127" s="271">
        <f t="shared" ca="1" si="4"/>
        <v>13</v>
      </c>
    </row>
    <row r="128" spans="1:7" ht="24.75" customHeight="1">
      <c r="A128" s="416"/>
      <c r="B128" s="366"/>
      <c r="C128" s="369"/>
      <c r="D128" s="356" t="s">
        <v>1100</v>
      </c>
      <c r="E128" s="356"/>
      <c r="F128" s="272" t="s">
        <v>890</v>
      </c>
      <c r="G128" s="271">
        <f t="shared" ca="1" si="4"/>
        <v>3</v>
      </c>
    </row>
    <row r="129" spans="1:7" ht="24.75" customHeight="1">
      <c r="A129" s="416"/>
      <c r="B129" s="367" t="s">
        <v>1061</v>
      </c>
      <c r="C129" s="358" t="s">
        <v>1070</v>
      </c>
      <c r="D129" s="358"/>
      <c r="E129" s="358"/>
      <c r="F129" s="273" t="s">
        <v>786</v>
      </c>
      <c r="G129" s="271" t="str">
        <f t="shared" ca="1" si="4"/>
        <v>– «Школа России»;</v>
      </c>
    </row>
    <row r="130" spans="1:7" ht="64.5" customHeight="1">
      <c r="A130" s="416"/>
      <c r="B130" s="367"/>
      <c r="C130" s="357" t="s">
        <v>1071</v>
      </c>
      <c r="D130" s="357" t="s">
        <v>1101</v>
      </c>
      <c r="E130" s="81" t="s">
        <v>1114</v>
      </c>
      <c r="F130" s="273" t="s">
        <v>824</v>
      </c>
      <c r="G130" s="271">
        <f t="shared" ca="1" si="4"/>
        <v>0</v>
      </c>
    </row>
    <row r="131" spans="1:7" ht="51">
      <c r="A131" s="416"/>
      <c r="B131" s="367"/>
      <c r="C131" s="357"/>
      <c r="D131" s="357"/>
      <c r="E131" s="81" t="s">
        <v>1115</v>
      </c>
      <c r="F131" s="273" t="s">
        <v>824</v>
      </c>
      <c r="G131" s="271">
        <f t="shared" ca="1" si="4"/>
        <v>0</v>
      </c>
    </row>
    <row r="132" spans="1:7" ht="63.75">
      <c r="A132" s="416"/>
      <c r="B132" s="367"/>
      <c r="C132" s="357"/>
      <c r="D132" s="357"/>
      <c r="E132" s="81" t="s">
        <v>1116</v>
      </c>
      <c r="F132" s="273" t="s">
        <v>824</v>
      </c>
      <c r="G132" s="271">
        <f t="shared" ca="1" si="4"/>
        <v>0</v>
      </c>
    </row>
    <row r="133" spans="1:7" ht="24.75" customHeight="1">
      <c r="A133" s="416"/>
      <c r="B133" s="367"/>
      <c r="C133" s="357"/>
      <c r="D133" s="358" t="s">
        <v>1102</v>
      </c>
      <c r="E133" s="358"/>
      <c r="F133" s="273" t="s">
        <v>824</v>
      </c>
      <c r="G133" s="271">
        <f t="shared" ca="1" si="4"/>
        <v>0</v>
      </c>
    </row>
    <row r="134" spans="1:7" ht="24.75" customHeight="1">
      <c r="A134" s="416"/>
      <c r="B134" s="367"/>
      <c r="C134" s="357" t="s">
        <v>1072</v>
      </c>
      <c r="D134" s="358" t="s">
        <v>1103</v>
      </c>
      <c r="E134" s="358"/>
      <c r="F134" s="273" t="s">
        <v>824</v>
      </c>
      <c r="G134" s="271">
        <f t="shared" ca="1" si="4"/>
        <v>29</v>
      </c>
    </row>
    <row r="135" spans="1:7" ht="24.75" customHeight="1">
      <c r="A135" s="416"/>
      <c r="B135" s="367"/>
      <c r="C135" s="357"/>
      <c r="D135" s="358" t="s">
        <v>1104</v>
      </c>
      <c r="E135" s="358"/>
      <c r="F135" s="273" t="s">
        <v>824</v>
      </c>
      <c r="G135" s="271" t="str">
        <f t="shared" ca="1" si="4"/>
        <v/>
      </c>
    </row>
    <row r="136" spans="1:7" ht="24.75" customHeight="1">
      <c r="A136" s="416"/>
      <c r="B136" s="367"/>
      <c r="C136" s="358" t="s">
        <v>1073</v>
      </c>
      <c r="D136" s="358"/>
      <c r="E136" s="358"/>
      <c r="F136" s="273" t="s">
        <v>786</v>
      </c>
      <c r="G136" s="271" t="str">
        <f t="shared" ca="1" si="4"/>
        <v>в первую смену</v>
      </c>
    </row>
    <row r="137" spans="1:7">
      <c r="A137" s="416"/>
      <c r="B137" s="367"/>
      <c r="C137" s="83"/>
      <c r="D137" s="87"/>
      <c r="E137" s="83" t="s">
        <v>1117</v>
      </c>
      <c r="F137" s="273" t="s">
        <v>786</v>
      </c>
      <c r="G137" s="271">
        <f t="shared" ca="1" si="4"/>
        <v>0</v>
      </c>
    </row>
    <row r="138" spans="1:7" ht="15.75" customHeight="1">
      <c r="A138" s="416"/>
      <c r="B138" s="367"/>
      <c r="C138" s="357" t="s">
        <v>1074</v>
      </c>
      <c r="D138" s="357"/>
      <c r="E138" s="357" t="s">
        <v>1118</v>
      </c>
      <c r="F138" s="274" t="s">
        <v>786</v>
      </c>
      <c r="G138" s="271">
        <f t="shared" ca="1" si="4"/>
        <v>0</v>
      </c>
    </row>
    <row r="139" spans="1:7">
      <c r="A139" s="416"/>
      <c r="B139" s="367"/>
      <c r="C139" s="357"/>
      <c r="D139" s="357"/>
      <c r="E139" s="357"/>
      <c r="F139" s="274" t="s">
        <v>824</v>
      </c>
      <c r="G139" s="271">
        <f t="shared" ca="1" si="4"/>
        <v>0</v>
      </c>
    </row>
    <row r="140" spans="1:7" ht="15.75" customHeight="1">
      <c r="A140" s="416"/>
      <c r="B140" s="367"/>
      <c r="C140" s="357"/>
      <c r="D140" s="357"/>
      <c r="E140" s="357" t="s">
        <v>1118</v>
      </c>
      <c r="F140" s="274" t="s">
        <v>786</v>
      </c>
      <c r="G140" s="271">
        <f t="shared" ca="1" si="4"/>
        <v>0</v>
      </c>
    </row>
    <row r="141" spans="1:7">
      <c r="A141" s="416"/>
      <c r="B141" s="367"/>
      <c r="C141" s="357"/>
      <c r="D141" s="357"/>
      <c r="E141" s="357"/>
      <c r="F141" s="274" t="s">
        <v>824</v>
      </c>
      <c r="G141" s="271">
        <f t="shared" ca="1" si="4"/>
        <v>0</v>
      </c>
    </row>
    <row r="142" spans="1:7" ht="26.25" customHeight="1">
      <c r="A142" s="416"/>
      <c r="B142" s="367"/>
      <c r="C142" s="357" t="s">
        <v>1075</v>
      </c>
      <c r="D142" s="357"/>
      <c r="E142" s="82" t="s">
        <v>1119</v>
      </c>
      <c r="F142" s="274" t="s">
        <v>1125</v>
      </c>
      <c r="G142" s="271">
        <f t="shared" ca="1" si="4"/>
        <v>0</v>
      </c>
    </row>
    <row r="143" spans="1:7" ht="25.5">
      <c r="A143" s="416"/>
      <c r="B143" s="367"/>
      <c r="C143" s="357"/>
      <c r="D143" s="357"/>
      <c r="E143" s="82" t="s">
        <v>1120</v>
      </c>
      <c r="F143" s="274" t="s">
        <v>824</v>
      </c>
      <c r="G143" s="271">
        <f t="shared" ca="1" si="4"/>
        <v>0</v>
      </c>
    </row>
    <row r="144" spans="1:7" ht="18" customHeight="1">
      <c r="A144" s="416"/>
      <c r="B144" s="365" t="s">
        <v>1062</v>
      </c>
      <c r="C144" s="359" t="s">
        <v>1076</v>
      </c>
      <c r="D144" s="359" t="s">
        <v>1105</v>
      </c>
      <c r="E144" s="88" t="s">
        <v>1121</v>
      </c>
      <c r="F144" s="273" t="s">
        <v>824</v>
      </c>
      <c r="G144" s="271">
        <f t="shared" ca="1" si="4"/>
        <v>0</v>
      </c>
    </row>
    <row r="145" spans="1:7" ht="18" customHeight="1">
      <c r="A145" s="416"/>
      <c r="B145" s="365"/>
      <c r="C145" s="359"/>
      <c r="D145" s="359"/>
      <c r="E145" s="77" t="s">
        <v>1122</v>
      </c>
      <c r="F145" s="273" t="s">
        <v>824</v>
      </c>
      <c r="G145" s="271">
        <f t="shared" ca="1" si="4"/>
        <v>0</v>
      </c>
    </row>
    <row r="146" spans="1:7" ht="18" customHeight="1">
      <c r="A146" s="416"/>
      <c r="B146" s="365"/>
      <c r="C146" s="359"/>
      <c r="D146" s="360" t="s">
        <v>1106</v>
      </c>
      <c r="E146" s="77" t="s">
        <v>1121</v>
      </c>
      <c r="F146" s="273" t="s">
        <v>824</v>
      </c>
      <c r="G146" s="271">
        <f t="shared" ca="1" si="4"/>
        <v>0</v>
      </c>
    </row>
    <row r="147" spans="1:7" ht="18" customHeight="1">
      <c r="A147" s="416"/>
      <c r="B147" s="365"/>
      <c r="C147" s="359"/>
      <c r="D147" s="360"/>
      <c r="E147" s="77" t="s">
        <v>1122</v>
      </c>
      <c r="F147" s="273" t="s">
        <v>824</v>
      </c>
      <c r="G147" s="271">
        <f t="shared" ca="1" si="4"/>
        <v>0</v>
      </c>
    </row>
    <row r="148" spans="1:7" ht="18" customHeight="1">
      <c r="A148" s="416"/>
      <c r="B148" s="365"/>
      <c r="C148" s="359"/>
      <c r="D148" s="360" t="s">
        <v>1107</v>
      </c>
      <c r="E148" s="77" t="s">
        <v>1121</v>
      </c>
      <c r="F148" s="273" t="s">
        <v>824</v>
      </c>
      <c r="G148" s="271">
        <f t="shared" ca="1" si="4"/>
        <v>0</v>
      </c>
    </row>
    <row r="149" spans="1:7" ht="18" customHeight="1">
      <c r="A149" s="416"/>
      <c r="B149" s="365"/>
      <c r="C149" s="359"/>
      <c r="D149" s="360"/>
      <c r="E149" s="77" t="s">
        <v>1122</v>
      </c>
      <c r="F149" s="273" t="s">
        <v>824</v>
      </c>
      <c r="G149" s="271">
        <f t="shared" ca="1" si="4"/>
        <v>0</v>
      </c>
    </row>
    <row r="150" spans="1:7" ht="18" customHeight="1">
      <c r="A150" s="416"/>
      <c r="B150" s="365"/>
      <c r="C150" s="359"/>
      <c r="D150" s="360" t="s">
        <v>1108</v>
      </c>
      <c r="E150" s="77" t="s">
        <v>1121</v>
      </c>
      <c r="F150" s="273" t="s">
        <v>824</v>
      </c>
      <c r="G150" s="271">
        <f t="shared" ca="1" si="4"/>
        <v>0</v>
      </c>
    </row>
    <row r="151" spans="1:7" ht="18" customHeight="1">
      <c r="A151" s="416"/>
      <c r="B151" s="365"/>
      <c r="C151" s="359"/>
      <c r="D151" s="360"/>
      <c r="E151" s="77" t="s">
        <v>1122</v>
      </c>
      <c r="F151" s="273" t="s">
        <v>824</v>
      </c>
      <c r="G151" s="271">
        <f t="shared" ca="1" si="4"/>
        <v>0</v>
      </c>
    </row>
    <row r="152" spans="1:7" ht="18" customHeight="1">
      <c r="A152" s="416"/>
      <c r="B152" s="365"/>
      <c r="C152" s="359"/>
      <c r="D152" s="360" t="s">
        <v>1109</v>
      </c>
      <c r="E152" s="77" t="s">
        <v>1121</v>
      </c>
      <c r="F152" s="273" t="s">
        <v>824</v>
      </c>
      <c r="G152" s="271">
        <f t="shared" ca="1" si="4"/>
        <v>0</v>
      </c>
    </row>
    <row r="153" spans="1:7" ht="18" customHeight="1">
      <c r="A153" s="416"/>
      <c r="B153" s="365"/>
      <c r="C153" s="359"/>
      <c r="D153" s="360"/>
      <c r="E153" s="77" t="s">
        <v>1122</v>
      </c>
      <c r="F153" s="273" t="s">
        <v>824</v>
      </c>
      <c r="G153" s="271">
        <f t="shared" ref="G153:G180" ca="1" si="5">INDIRECT(CONCATENATE("'Форма ОУ ФГОС НОО'!",ADDRESS(COLUMN()+24,ROW()-120)))</f>
        <v>0</v>
      </c>
    </row>
    <row r="154" spans="1:7" ht="18" customHeight="1">
      <c r="A154" s="416"/>
      <c r="B154" s="365"/>
      <c r="C154" s="359"/>
      <c r="D154" s="360" t="s">
        <v>1110</v>
      </c>
      <c r="E154" s="77" t="s">
        <v>1121</v>
      </c>
      <c r="F154" s="273" t="s">
        <v>824</v>
      </c>
      <c r="G154" s="271">
        <f t="shared" ca="1" si="5"/>
        <v>29</v>
      </c>
    </row>
    <row r="155" spans="1:7" ht="18" customHeight="1">
      <c r="A155" s="416"/>
      <c r="B155" s="365"/>
      <c r="C155" s="359"/>
      <c r="D155" s="360"/>
      <c r="E155" s="77" t="s">
        <v>1122</v>
      </c>
      <c r="F155" s="273" t="s">
        <v>824</v>
      </c>
      <c r="G155" s="271">
        <f t="shared" ca="1" si="5"/>
        <v>0</v>
      </c>
    </row>
    <row r="156" spans="1:7" ht="24" customHeight="1">
      <c r="A156" s="416"/>
      <c r="B156" s="368" t="s">
        <v>1063</v>
      </c>
      <c r="C156" s="355" t="s">
        <v>1077</v>
      </c>
      <c r="D156" s="355"/>
      <c r="E156" s="355"/>
      <c r="F156" s="273" t="s">
        <v>786</v>
      </c>
      <c r="G156" s="271" t="str">
        <f t="shared" ca="1" si="5"/>
        <v xml:space="preserve">от 1 до 1,25 ставки </v>
      </c>
    </row>
    <row r="157" spans="1:7" ht="24" customHeight="1">
      <c r="A157" s="416"/>
      <c r="B157" s="368"/>
      <c r="C157" s="355" t="s">
        <v>1078</v>
      </c>
      <c r="D157" s="355"/>
      <c r="E157" s="355"/>
      <c r="F157" s="273" t="s">
        <v>786</v>
      </c>
      <c r="G157" s="271" t="str">
        <f t="shared" ca="1" si="5"/>
        <v>высшее педагогическое образование по направлению подготовки, соответствующему преподаваемому предмету</v>
      </c>
    </row>
    <row r="158" spans="1:7" ht="24" customHeight="1">
      <c r="A158" s="416"/>
      <c r="B158" s="368"/>
      <c r="C158" s="355" t="s">
        <v>1079</v>
      </c>
      <c r="D158" s="355"/>
      <c r="E158" s="355"/>
      <c r="F158" s="275" t="s">
        <v>1126</v>
      </c>
      <c r="G158" s="271">
        <f t="shared" ca="1" si="5"/>
        <v>0</v>
      </c>
    </row>
    <row r="159" spans="1:7" ht="24" customHeight="1">
      <c r="A159" s="416"/>
      <c r="B159" s="368"/>
      <c r="C159" s="360" t="s">
        <v>1080</v>
      </c>
      <c r="D159" s="355" t="s">
        <v>1111</v>
      </c>
      <c r="E159" s="355"/>
      <c r="F159" s="273" t="s">
        <v>786</v>
      </c>
      <c r="G159" s="271">
        <f t="shared" ca="1" si="5"/>
        <v>0</v>
      </c>
    </row>
    <row r="160" spans="1:7" ht="24" customHeight="1">
      <c r="A160" s="416"/>
      <c r="B160" s="368"/>
      <c r="C160" s="360"/>
      <c r="D160" s="355" t="s">
        <v>1112</v>
      </c>
      <c r="E160" s="355"/>
      <c r="F160" s="273" t="s">
        <v>786</v>
      </c>
      <c r="G160" s="271">
        <f t="shared" ca="1" si="5"/>
        <v>0</v>
      </c>
    </row>
    <row r="161" spans="1:7" ht="24" customHeight="1">
      <c r="A161" s="416"/>
      <c r="B161" s="368"/>
      <c r="C161" s="360"/>
      <c r="D161" s="355" t="s">
        <v>1113</v>
      </c>
      <c r="E161" s="355"/>
      <c r="F161" s="273" t="s">
        <v>786</v>
      </c>
      <c r="G161" s="271">
        <f t="shared" ca="1" si="5"/>
        <v>0</v>
      </c>
    </row>
    <row r="162" spans="1:7" ht="24" customHeight="1">
      <c r="A162" s="416"/>
      <c r="B162" s="368"/>
      <c r="C162" s="355" t="s">
        <v>1081</v>
      </c>
      <c r="D162" s="355"/>
      <c r="E162" s="355"/>
      <c r="F162" s="273" t="s">
        <v>786</v>
      </c>
      <c r="G162" s="271" t="str">
        <f t="shared" ca="1" si="5"/>
        <v>35 и более</v>
      </c>
    </row>
    <row r="163" spans="1:7" ht="24" customHeight="1">
      <c r="A163" s="416"/>
      <c r="B163" s="368"/>
      <c r="C163" s="355" t="s">
        <v>1082</v>
      </c>
      <c r="D163" s="355"/>
      <c r="E163" s="355"/>
      <c r="F163" s="273" t="s">
        <v>786</v>
      </c>
      <c r="G163" s="271" t="str">
        <f t="shared" ca="1" si="5"/>
        <v xml:space="preserve">первая квалификационная категория </v>
      </c>
    </row>
    <row r="164" spans="1:7" ht="26.25" customHeight="1">
      <c r="A164" s="416"/>
      <c r="B164" s="368"/>
      <c r="C164" s="355" t="s">
        <v>1083</v>
      </c>
      <c r="D164" s="355"/>
      <c r="E164" s="77" t="s">
        <v>1123</v>
      </c>
      <c r="F164" s="275" t="s">
        <v>1126</v>
      </c>
      <c r="G164" s="271">
        <f t="shared" ca="1" si="5"/>
        <v>0</v>
      </c>
    </row>
    <row r="165" spans="1:7" ht="51">
      <c r="A165" s="416"/>
      <c r="B165" s="368"/>
      <c r="C165" s="355"/>
      <c r="D165" s="355"/>
      <c r="E165" s="77" t="s">
        <v>1124</v>
      </c>
      <c r="F165" s="273" t="s">
        <v>786</v>
      </c>
      <c r="G165" s="271">
        <f t="shared" ca="1" si="5"/>
        <v>2020</v>
      </c>
    </row>
    <row r="166" spans="1:7" ht="51">
      <c r="A166" s="416"/>
      <c r="B166" s="368"/>
      <c r="C166" s="355"/>
      <c r="D166" s="355"/>
      <c r="E166" s="77" t="s">
        <v>1113</v>
      </c>
      <c r="F166" s="273" t="s">
        <v>1127</v>
      </c>
      <c r="G166" s="271" t="str">
        <f t="shared" ca="1" si="5"/>
        <v xml:space="preserve">СКИРО ПК и ПРО </v>
      </c>
    </row>
    <row r="167" spans="1:7" ht="48" customHeight="1">
      <c r="A167" s="416"/>
      <c r="B167" s="366" t="s">
        <v>1064</v>
      </c>
      <c r="C167" s="361" t="s">
        <v>1084</v>
      </c>
      <c r="D167" s="361"/>
      <c r="E167" s="361"/>
      <c r="F167" s="273" t="s">
        <v>786</v>
      </c>
      <c r="G167" s="271" t="str">
        <f t="shared" ca="1" si="5"/>
        <v>да</v>
      </c>
    </row>
    <row r="168" spans="1:7" ht="48" customHeight="1">
      <c r="A168" s="416"/>
      <c r="B168" s="366"/>
      <c r="C168" s="361" t="s">
        <v>1085</v>
      </c>
      <c r="D168" s="361"/>
      <c r="E168" s="361"/>
      <c r="F168" s="273" t="s">
        <v>786</v>
      </c>
      <c r="G168" s="271" t="str">
        <f t="shared" ca="1" si="5"/>
        <v>да</v>
      </c>
    </row>
    <row r="169" spans="1:7" ht="48" customHeight="1">
      <c r="A169" s="416"/>
      <c r="B169" s="366"/>
      <c r="C169" s="361" t="s">
        <v>1086</v>
      </c>
      <c r="D169" s="361"/>
      <c r="E169" s="361"/>
      <c r="F169" s="273" t="s">
        <v>786</v>
      </c>
      <c r="G169" s="271" t="str">
        <f t="shared" ca="1" si="5"/>
        <v>да</v>
      </c>
    </row>
    <row r="170" spans="1:7" ht="48" customHeight="1">
      <c r="A170" s="416"/>
      <c r="B170" s="366"/>
      <c r="C170" s="361" t="s">
        <v>1087</v>
      </c>
      <c r="D170" s="361"/>
      <c r="E170" s="361"/>
      <c r="F170" s="273" t="s">
        <v>786</v>
      </c>
      <c r="G170" s="271" t="str">
        <f t="shared" ca="1" si="5"/>
        <v>да</v>
      </c>
    </row>
    <row r="171" spans="1:7" ht="48" customHeight="1">
      <c r="A171" s="416"/>
      <c r="B171" s="366"/>
      <c r="C171" s="361" t="s">
        <v>1088</v>
      </c>
      <c r="D171" s="361"/>
      <c r="E171" s="361"/>
      <c r="F171" s="273" t="s">
        <v>786</v>
      </c>
      <c r="G171" s="271" t="str">
        <f t="shared" ca="1" si="5"/>
        <v>да</v>
      </c>
    </row>
    <row r="172" spans="1:7" ht="48" customHeight="1">
      <c r="A172" s="416"/>
      <c r="B172" s="366"/>
      <c r="C172" s="363" t="s">
        <v>1089</v>
      </c>
      <c r="D172" s="363"/>
      <c r="E172" s="363"/>
      <c r="F172" s="273" t="s">
        <v>786</v>
      </c>
      <c r="G172" s="271" t="str">
        <f t="shared" ca="1" si="5"/>
        <v>да</v>
      </c>
    </row>
    <row r="173" spans="1:7" ht="48" customHeight="1">
      <c r="A173" s="416"/>
      <c r="B173" s="366"/>
      <c r="C173" s="361" t="s">
        <v>1090</v>
      </c>
      <c r="D173" s="361"/>
      <c r="E173" s="361"/>
      <c r="F173" s="273" t="s">
        <v>786</v>
      </c>
      <c r="G173" s="271" t="str">
        <f t="shared" ca="1" si="5"/>
        <v>да</v>
      </c>
    </row>
    <row r="174" spans="1:7" ht="48" customHeight="1">
      <c r="A174" s="416"/>
      <c r="B174" s="366"/>
      <c r="C174" s="361" t="s">
        <v>1091</v>
      </c>
      <c r="D174" s="361"/>
      <c r="E174" s="361"/>
      <c r="F174" s="273" t="s">
        <v>786</v>
      </c>
      <c r="G174" s="271" t="str">
        <f t="shared" ca="1" si="5"/>
        <v>да</v>
      </c>
    </row>
    <row r="175" spans="1:7" ht="48" customHeight="1">
      <c r="A175" s="416"/>
      <c r="B175" s="366"/>
      <c r="C175" s="363" t="s">
        <v>1092</v>
      </c>
      <c r="D175" s="363"/>
      <c r="E175" s="363"/>
      <c r="F175" s="273" t="s">
        <v>786</v>
      </c>
      <c r="G175" s="271" t="str">
        <f t="shared" ca="1" si="5"/>
        <v>да</v>
      </c>
    </row>
    <row r="176" spans="1:7" ht="48" customHeight="1">
      <c r="A176" s="416"/>
      <c r="B176" s="366"/>
      <c r="C176" s="415" t="s">
        <v>1093</v>
      </c>
      <c r="D176" s="415"/>
      <c r="E176" s="415"/>
      <c r="F176" s="273" t="s">
        <v>786</v>
      </c>
      <c r="G176" s="271" t="str">
        <f t="shared" ca="1" si="5"/>
        <v>да</v>
      </c>
    </row>
    <row r="177" spans="1:7" ht="54.75" customHeight="1">
      <c r="A177" s="368" t="s">
        <v>1489</v>
      </c>
      <c r="B177" s="368"/>
      <c r="C177" s="354" t="s">
        <v>1094</v>
      </c>
      <c r="D177" s="354"/>
      <c r="E177" s="354"/>
      <c r="F177" s="276" t="s">
        <v>824</v>
      </c>
      <c r="G177" s="271">
        <f t="shared" ca="1" si="5"/>
        <v>0</v>
      </c>
    </row>
    <row r="178" spans="1:7" ht="54.75" customHeight="1">
      <c r="A178" s="368"/>
      <c r="B178" s="368"/>
      <c r="C178" s="354" t="s">
        <v>1095</v>
      </c>
      <c r="D178" s="354"/>
      <c r="E178" s="354"/>
      <c r="F178" s="276" t="s">
        <v>824</v>
      </c>
      <c r="G178" s="271">
        <f t="shared" ca="1" si="5"/>
        <v>0</v>
      </c>
    </row>
    <row r="179" spans="1:7" ht="54.75" customHeight="1">
      <c r="A179" s="368"/>
      <c r="B179" s="368"/>
      <c r="C179" s="354" t="s">
        <v>1096</v>
      </c>
      <c r="D179" s="354"/>
      <c r="E179" s="354"/>
      <c r="F179" s="276" t="s">
        <v>824</v>
      </c>
      <c r="G179" s="271">
        <f t="shared" ca="1" si="5"/>
        <v>0</v>
      </c>
    </row>
    <row r="180" spans="1:7" ht="54.75" customHeight="1">
      <c r="A180" s="368"/>
      <c r="B180" s="368"/>
      <c r="C180" s="354" t="s">
        <v>1097</v>
      </c>
      <c r="D180" s="354"/>
      <c r="E180" s="354"/>
      <c r="F180" s="276" t="s">
        <v>824</v>
      </c>
      <c r="G180" s="271">
        <f t="shared" ca="1" si="5"/>
        <v>0</v>
      </c>
    </row>
    <row r="181" spans="1:7" ht="32.25" customHeight="1">
      <c r="A181" s="416" t="s">
        <v>1057</v>
      </c>
      <c r="B181" s="417" t="s">
        <v>1488</v>
      </c>
      <c r="C181" s="417"/>
      <c r="D181" s="417"/>
      <c r="E181" s="417"/>
      <c r="F181" s="270" t="s">
        <v>786</v>
      </c>
      <c r="G181" s="271" t="str">
        <f t="shared" ref="G181:G212" ca="1" si="6">INDIRECT(CONCATENATE("'Форма ОУ ФГОС НОО'!",ADDRESS(COLUMN()+25,ROW()-180)))</f>
        <v>1 класс</v>
      </c>
    </row>
    <row r="182" spans="1:7" ht="32.25" customHeight="1">
      <c r="A182" s="416"/>
      <c r="B182" s="366" t="s">
        <v>1060</v>
      </c>
      <c r="C182" s="355" t="s">
        <v>1065</v>
      </c>
      <c r="D182" s="355"/>
      <c r="E182" s="355"/>
      <c r="F182" s="272" t="s">
        <v>890</v>
      </c>
      <c r="G182" s="271">
        <f t="shared" ca="1" si="6"/>
        <v>29</v>
      </c>
    </row>
    <row r="183" spans="1:7" ht="32.25" customHeight="1">
      <c r="A183" s="416"/>
      <c r="B183" s="366"/>
      <c r="C183" s="355" t="s">
        <v>1066</v>
      </c>
      <c r="D183" s="355"/>
      <c r="E183" s="355"/>
      <c r="F183" s="272" t="s">
        <v>890</v>
      </c>
      <c r="G183" s="271">
        <f t="shared" ca="1" si="6"/>
        <v>0</v>
      </c>
    </row>
    <row r="184" spans="1:7" ht="32.25" customHeight="1">
      <c r="A184" s="416"/>
      <c r="B184" s="366"/>
      <c r="C184" s="355" t="s">
        <v>1067</v>
      </c>
      <c r="D184" s="355"/>
      <c r="E184" s="355"/>
      <c r="F184" s="272" t="s">
        <v>890</v>
      </c>
      <c r="G184" s="271">
        <f t="shared" ca="1" si="6"/>
        <v>0</v>
      </c>
    </row>
    <row r="185" spans="1:7" ht="32.25" customHeight="1">
      <c r="A185" s="416"/>
      <c r="B185" s="366"/>
      <c r="C185" s="355" t="s">
        <v>1068</v>
      </c>
      <c r="D185" s="355"/>
      <c r="E185" s="355"/>
      <c r="F185" s="272" t="s">
        <v>890</v>
      </c>
      <c r="G185" s="271">
        <f t="shared" ca="1" si="6"/>
        <v>7</v>
      </c>
    </row>
    <row r="186" spans="1:7" ht="32.25" customHeight="1">
      <c r="A186" s="416"/>
      <c r="B186" s="366"/>
      <c r="C186" s="369" t="s">
        <v>1069</v>
      </c>
      <c r="D186" s="355" t="s">
        <v>1098</v>
      </c>
      <c r="E186" s="355"/>
      <c r="F186" s="272" t="s">
        <v>890</v>
      </c>
      <c r="G186" s="271">
        <f t="shared" ca="1" si="6"/>
        <v>4</v>
      </c>
    </row>
    <row r="187" spans="1:7" ht="32.25" customHeight="1">
      <c r="A187" s="416"/>
      <c r="B187" s="366"/>
      <c r="C187" s="369"/>
      <c r="D187" s="355" t="s">
        <v>1099</v>
      </c>
      <c r="E187" s="355"/>
      <c r="F187" s="272" t="s">
        <v>890</v>
      </c>
      <c r="G187" s="271">
        <f t="shared" ca="1" si="6"/>
        <v>4</v>
      </c>
    </row>
    <row r="188" spans="1:7" ht="32.25" customHeight="1">
      <c r="A188" s="416"/>
      <c r="B188" s="366"/>
      <c r="C188" s="369"/>
      <c r="D188" s="356" t="s">
        <v>1100</v>
      </c>
      <c r="E188" s="356"/>
      <c r="F188" s="272" t="s">
        <v>890</v>
      </c>
      <c r="G188" s="271">
        <f t="shared" ca="1" si="6"/>
        <v>0</v>
      </c>
    </row>
    <row r="189" spans="1:7" ht="30" customHeight="1">
      <c r="A189" s="416"/>
      <c r="B189" s="367" t="s">
        <v>1061</v>
      </c>
      <c r="C189" s="358" t="s">
        <v>1070</v>
      </c>
      <c r="D189" s="358"/>
      <c r="E189" s="358"/>
      <c r="F189" s="273" t="s">
        <v>786</v>
      </c>
      <c r="G189" s="271" t="str">
        <f t="shared" ca="1" si="6"/>
        <v>– «Школа России»;</v>
      </c>
    </row>
    <row r="190" spans="1:7" ht="64.5" customHeight="1">
      <c r="A190" s="416"/>
      <c r="B190" s="367"/>
      <c r="C190" s="357" t="s">
        <v>1071</v>
      </c>
      <c r="D190" s="357" t="s">
        <v>1101</v>
      </c>
      <c r="E190" s="81" t="s">
        <v>1114</v>
      </c>
      <c r="F190" s="273" t="s">
        <v>824</v>
      </c>
      <c r="G190" s="271">
        <f t="shared" ca="1" si="6"/>
        <v>0</v>
      </c>
    </row>
    <row r="191" spans="1:7" ht="51">
      <c r="A191" s="416"/>
      <c r="B191" s="367"/>
      <c r="C191" s="357"/>
      <c r="D191" s="357"/>
      <c r="E191" s="81" t="s">
        <v>1115</v>
      </c>
      <c r="F191" s="273" t="s">
        <v>824</v>
      </c>
      <c r="G191" s="271">
        <f t="shared" ca="1" si="6"/>
        <v>0</v>
      </c>
    </row>
    <row r="192" spans="1:7" ht="63.75">
      <c r="A192" s="416"/>
      <c r="B192" s="367"/>
      <c r="C192" s="357"/>
      <c r="D192" s="357"/>
      <c r="E192" s="81" t="s">
        <v>1116</v>
      </c>
      <c r="F192" s="273" t="s">
        <v>824</v>
      </c>
      <c r="G192" s="271">
        <f t="shared" ca="1" si="6"/>
        <v>0</v>
      </c>
    </row>
    <row r="193" spans="1:7" ht="42" customHeight="1">
      <c r="A193" s="416"/>
      <c r="B193" s="367"/>
      <c r="C193" s="357"/>
      <c r="D193" s="358" t="s">
        <v>1102</v>
      </c>
      <c r="E193" s="358"/>
      <c r="F193" s="273" t="s">
        <v>824</v>
      </c>
      <c r="G193" s="271">
        <f t="shared" ca="1" si="6"/>
        <v>0</v>
      </c>
    </row>
    <row r="194" spans="1:7" ht="30" customHeight="1">
      <c r="A194" s="416"/>
      <c r="B194" s="367"/>
      <c r="C194" s="357" t="s">
        <v>1072</v>
      </c>
      <c r="D194" s="358" t="s">
        <v>1103</v>
      </c>
      <c r="E194" s="358"/>
      <c r="F194" s="273" t="s">
        <v>824</v>
      </c>
      <c r="G194" s="271">
        <f t="shared" ca="1" si="6"/>
        <v>29</v>
      </c>
    </row>
    <row r="195" spans="1:7" ht="30" customHeight="1">
      <c r="A195" s="416"/>
      <c r="B195" s="367"/>
      <c r="C195" s="357"/>
      <c r="D195" s="358" t="s">
        <v>1104</v>
      </c>
      <c r="E195" s="358"/>
      <c r="F195" s="273" t="s">
        <v>824</v>
      </c>
      <c r="G195" s="271" t="str">
        <f t="shared" ca="1" si="6"/>
        <v/>
      </c>
    </row>
    <row r="196" spans="1:7" ht="30" customHeight="1">
      <c r="A196" s="416"/>
      <c r="B196" s="367"/>
      <c r="C196" s="358" t="s">
        <v>1073</v>
      </c>
      <c r="D196" s="358"/>
      <c r="E196" s="358"/>
      <c r="F196" s="273" t="s">
        <v>786</v>
      </c>
      <c r="G196" s="271" t="str">
        <f t="shared" ca="1" si="6"/>
        <v>в первую смену</v>
      </c>
    </row>
    <row r="197" spans="1:7" ht="30" customHeight="1">
      <c r="A197" s="416"/>
      <c r="B197" s="367"/>
      <c r="C197" s="83"/>
      <c r="D197" s="87"/>
      <c r="E197" s="83" t="s">
        <v>1117</v>
      </c>
      <c r="F197" s="273" t="s">
        <v>786</v>
      </c>
      <c r="G197" s="271">
        <f t="shared" ca="1" si="6"/>
        <v>0</v>
      </c>
    </row>
    <row r="198" spans="1:7" ht="15.75" customHeight="1">
      <c r="A198" s="416"/>
      <c r="B198" s="367"/>
      <c r="C198" s="357" t="s">
        <v>1074</v>
      </c>
      <c r="D198" s="357"/>
      <c r="E198" s="357" t="s">
        <v>1118</v>
      </c>
      <c r="F198" s="274" t="s">
        <v>786</v>
      </c>
      <c r="G198" s="271">
        <f t="shared" ca="1" si="6"/>
        <v>0</v>
      </c>
    </row>
    <row r="199" spans="1:7">
      <c r="A199" s="416"/>
      <c r="B199" s="367"/>
      <c r="C199" s="357"/>
      <c r="D199" s="357"/>
      <c r="E199" s="357"/>
      <c r="F199" s="274" t="s">
        <v>824</v>
      </c>
      <c r="G199" s="271">
        <f t="shared" ca="1" si="6"/>
        <v>0</v>
      </c>
    </row>
    <row r="200" spans="1:7" ht="15.75" customHeight="1">
      <c r="A200" s="416"/>
      <c r="B200" s="367"/>
      <c r="C200" s="357"/>
      <c r="D200" s="357"/>
      <c r="E200" s="357" t="s">
        <v>1118</v>
      </c>
      <c r="F200" s="274" t="s">
        <v>786</v>
      </c>
      <c r="G200" s="271">
        <f t="shared" ca="1" si="6"/>
        <v>0</v>
      </c>
    </row>
    <row r="201" spans="1:7">
      <c r="A201" s="416"/>
      <c r="B201" s="367"/>
      <c r="C201" s="357"/>
      <c r="D201" s="357"/>
      <c r="E201" s="357"/>
      <c r="F201" s="274" t="s">
        <v>824</v>
      </c>
      <c r="G201" s="271">
        <f t="shared" ca="1" si="6"/>
        <v>0</v>
      </c>
    </row>
    <row r="202" spans="1:7" ht="26.25" customHeight="1">
      <c r="A202" s="416"/>
      <c r="B202" s="367"/>
      <c r="C202" s="357" t="s">
        <v>1075</v>
      </c>
      <c r="D202" s="357"/>
      <c r="E202" s="82" t="s">
        <v>1119</v>
      </c>
      <c r="F202" s="274" t="s">
        <v>1125</v>
      </c>
      <c r="G202" s="271">
        <f t="shared" ca="1" si="6"/>
        <v>0</v>
      </c>
    </row>
    <row r="203" spans="1:7" ht="25.5">
      <c r="A203" s="416"/>
      <c r="B203" s="367"/>
      <c r="C203" s="357"/>
      <c r="D203" s="357"/>
      <c r="E203" s="82" t="s">
        <v>1120</v>
      </c>
      <c r="F203" s="274" t="s">
        <v>824</v>
      </c>
      <c r="G203" s="271">
        <f t="shared" ca="1" si="6"/>
        <v>0</v>
      </c>
    </row>
    <row r="204" spans="1:7" ht="26.25" customHeight="1">
      <c r="A204" s="416"/>
      <c r="B204" s="365" t="s">
        <v>1062</v>
      </c>
      <c r="C204" s="359" t="s">
        <v>1076</v>
      </c>
      <c r="D204" s="359" t="s">
        <v>1105</v>
      </c>
      <c r="E204" s="88" t="s">
        <v>1121</v>
      </c>
      <c r="F204" s="273" t="s">
        <v>824</v>
      </c>
      <c r="G204" s="271">
        <f t="shared" ca="1" si="6"/>
        <v>0</v>
      </c>
    </row>
    <row r="205" spans="1:7" ht="26.25" customHeight="1">
      <c r="A205" s="416"/>
      <c r="B205" s="365"/>
      <c r="C205" s="359"/>
      <c r="D205" s="359"/>
      <c r="E205" s="77" t="s">
        <v>1122</v>
      </c>
      <c r="F205" s="273" t="s">
        <v>824</v>
      </c>
      <c r="G205" s="271">
        <f t="shared" ca="1" si="6"/>
        <v>0</v>
      </c>
    </row>
    <row r="206" spans="1:7" ht="26.25" customHeight="1">
      <c r="A206" s="416"/>
      <c r="B206" s="365"/>
      <c r="C206" s="359"/>
      <c r="D206" s="360" t="s">
        <v>1106</v>
      </c>
      <c r="E206" s="77" t="s">
        <v>1121</v>
      </c>
      <c r="F206" s="273" t="s">
        <v>824</v>
      </c>
      <c r="G206" s="271">
        <f t="shared" ca="1" si="6"/>
        <v>0</v>
      </c>
    </row>
    <row r="207" spans="1:7" ht="26.25" customHeight="1">
      <c r="A207" s="416"/>
      <c r="B207" s="365"/>
      <c r="C207" s="359"/>
      <c r="D207" s="360"/>
      <c r="E207" s="77" t="s">
        <v>1122</v>
      </c>
      <c r="F207" s="273" t="s">
        <v>824</v>
      </c>
      <c r="G207" s="271">
        <f t="shared" ca="1" si="6"/>
        <v>0</v>
      </c>
    </row>
    <row r="208" spans="1:7" ht="26.25" customHeight="1">
      <c r="A208" s="416"/>
      <c r="B208" s="365"/>
      <c r="C208" s="359"/>
      <c r="D208" s="360" t="s">
        <v>1107</v>
      </c>
      <c r="E208" s="77" t="s">
        <v>1121</v>
      </c>
      <c r="F208" s="273" t="s">
        <v>824</v>
      </c>
      <c r="G208" s="271">
        <f t="shared" ca="1" si="6"/>
        <v>0</v>
      </c>
    </row>
    <row r="209" spans="1:7" ht="26.25" customHeight="1">
      <c r="A209" s="416"/>
      <c r="B209" s="365"/>
      <c r="C209" s="359"/>
      <c r="D209" s="360"/>
      <c r="E209" s="77" t="s">
        <v>1122</v>
      </c>
      <c r="F209" s="273" t="s">
        <v>824</v>
      </c>
      <c r="G209" s="271">
        <f t="shared" ca="1" si="6"/>
        <v>0</v>
      </c>
    </row>
    <row r="210" spans="1:7" ht="26.25" customHeight="1">
      <c r="A210" s="416"/>
      <c r="B210" s="365"/>
      <c r="C210" s="359"/>
      <c r="D210" s="360" t="s">
        <v>1108</v>
      </c>
      <c r="E210" s="77" t="s">
        <v>1121</v>
      </c>
      <c r="F210" s="273" t="s">
        <v>824</v>
      </c>
      <c r="G210" s="271">
        <f t="shared" ca="1" si="6"/>
        <v>0</v>
      </c>
    </row>
    <row r="211" spans="1:7" ht="26.25" customHeight="1">
      <c r="A211" s="416"/>
      <c r="B211" s="365"/>
      <c r="C211" s="359"/>
      <c r="D211" s="360"/>
      <c r="E211" s="77" t="s">
        <v>1122</v>
      </c>
      <c r="F211" s="273" t="s">
        <v>824</v>
      </c>
      <c r="G211" s="271">
        <f t="shared" ca="1" si="6"/>
        <v>0</v>
      </c>
    </row>
    <row r="212" spans="1:7" ht="26.25" customHeight="1">
      <c r="A212" s="416"/>
      <c r="B212" s="365"/>
      <c r="C212" s="359"/>
      <c r="D212" s="360" t="s">
        <v>1109</v>
      </c>
      <c r="E212" s="77" t="s">
        <v>1121</v>
      </c>
      <c r="F212" s="273" t="s">
        <v>824</v>
      </c>
      <c r="G212" s="271">
        <f t="shared" ca="1" si="6"/>
        <v>0</v>
      </c>
    </row>
    <row r="213" spans="1:7" ht="26.25" customHeight="1">
      <c r="A213" s="416"/>
      <c r="B213" s="365"/>
      <c r="C213" s="359"/>
      <c r="D213" s="360"/>
      <c r="E213" s="77" t="s">
        <v>1122</v>
      </c>
      <c r="F213" s="273" t="s">
        <v>824</v>
      </c>
      <c r="G213" s="271">
        <f t="shared" ref="G213:G240" ca="1" si="7">INDIRECT(CONCATENATE("'Форма ОУ ФГОС НОО'!",ADDRESS(COLUMN()+25,ROW()-180)))</f>
        <v>0</v>
      </c>
    </row>
    <row r="214" spans="1:7" ht="26.25" customHeight="1">
      <c r="A214" s="416"/>
      <c r="B214" s="365"/>
      <c r="C214" s="359"/>
      <c r="D214" s="360" t="s">
        <v>1110</v>
      </c>
      <c r="E214" s="77" t="s">
        <v>1121</v>
      </c>
      <c r="F214" s="273" t="s">
        <v>824</v>
      </c>
      <c r="G214" s="271">
        <f t="shared" ca="1" si="7"/>
        <v>0</v>
      </c>
    </row>
    <row r="215" spans="1:7" ht="26.25" customHeight="1">
      <c r="A215" s="416"/>
      <c r="B215" s="365"/>
      <c r="C215" s="359"/>
      <c r="D215" s="360"/>
      <c r="E215" s="77" t="s">
        <v>1122</v>
      </c>
      <c r="F215" s="273" t="s">
        <v>824</v>
      </c>
      <c r="G215" s="271">
        <f t="shared" ca="1" si="7"/>
        <v>0</v>
      </c>
    </row>
    <row r="216" spans="1:7" ht="24" customHeight="1">
      <c r="A216" s="416"/>
      <c r="B216" s="368" t="s">
        <v>1063</v>
      </c>
      <c r="C216" s="355" t="s">
        <v>1077</v>
      </c>
      <c r="D216" s="355"/>
      <c r="E216" s="355"/>
      <c r="F216" s="273" t="s">
        <v>786</v>
      </c>
      <c r="G216" s="271" t="str">
        <f t="shared" ca="1" si="7"/>
        <v>от 2 до 2,25 ставки (от 36 до 41 час./нед.)</v>
      </c>
    </row>
    <row r="217" spans="1:7" ht="24" customHeight="1">
      <c r="A217" s="416"/>
      <c r="B217" s="368"/>
      <c r="C217" s="355" t="s">
        <v>1078</v>
      </c>
      <c r="D217" s="355"/>
      <c r="E217" s="355"/>
      <c r="F217" s="273" t="s">
        <v>786</v>
      </c>
      <c r="G217" s="271" t="str">
        <f t="shared" ca="1" si="7"/>
        <v>высшее педагогическое образование по направлению подготовки, соответствующему преподаваемому предмету</v>
      </c>
    </row>
    <row r="218" spans="1:7" ht="24" customHeight="1">
      <c r="A218" s="416"/>
      <c r="B218" s="368"/>
      <c r="C218" s="355" t="s">
        <v>1079</v>
      </c>
      <c r="D218" s="355"/>
      <c r="E218" s="355"/>
      <c r="F218" s="275" t="s">
        <v>1126</v>
      </c>
      <c r="G218" s="271">
        <f t="shared" ca="1" si="7"/>
        <v>0</v>
      </c>
    </row>
    <row r="219" spans="1:7" ht="24" customHeight="1">
      <c r="A219" s="416"/>
      <c r="B219" s="368"/>
      <c r="C219" s="360" t="s">
        <v>1080</v>
      </c>
      <c r="D219" s="355" t="s">
        <v>1111</v>
      </c>
      <c r="E219" s="355"/>
      <c r="F219" s="273" t="s">
        <v>786</v>
      </c>
      <c r="G219" s="271">
        <f t="shared" ca="1" si="7"/>
        <v>0</v>
      </c>
    </row>
    <row r="220" spans="1:7" ht="24" customHeight="1">
      <c r="A220" s="416"/>
      <c r="B220" s="368"/>
      <c r="C220" s="360"/>
      <c r="D220" s="355" t="s">
        <v>1112</v>
      </c>
      <c r="E220" s="355"/>
      <c r="F220" s="273" t="s">
        <v>786</v>
      </c>
      <c r="G220" s="271">
        <f t="shared" ca="1" si="7"/>
        <v>0</v>
      </c>
    </row>
    <row r="221" spans="1:7" ht="24" customHeight="1">
      <c r="A221" s="416"/>
      <c r="B221" s="368"/>
      <c r="C221" s="360"/>
      <c r="D221" s="355" t="s">
        <v>1113</v>
      </c>
      <c r="E221" s="355"/>
      <c r="F221" s="273" t="s">
        <v>786</v>
      </c>
      <c r="G221" s="271">
        <f t="shared" ca="1" si="7"/>
        <v>0</v>
      </c>
    </row>
    <row r="222" spans="1:7" ht="24" customHeight="1">
      <c r="A222" s="416"/>
      <c r="B222" s="368"/>
      <c r="C222" s="355" t="s">
        <v>1081</v>
      </c>
      <c r="D222" s="355"/>
      <c r="E222" s="355"/>
      <c r="F222" s="273" t="s">
        <v>786</v>
      </c>
      <c r="G222" s="271" t="str">
        <f t="shared" ca="1" si="7"/>
        <v xml:space="preserve">от 25 до 30 лет </v>
      </c>
    </row>
    <row r="223" spans="1:7" ht="24" customHeight="1">
      <c r="A223" s="416"/>
      <c r="B223" s="368"/>
      <c r="C223" s="355" t="s">
        <v>1082</v>
      </c>
      <c r="D223" s="355"/>
      <c r="E223" s="355"/>
      <c r="F223" s="273" t="s">
        <v>786</v>
      </c>
      <c r="G223" s="271" t="str">
        <f t="shared" ca="1" si="7"/>
        <v xml:space="preserve">высшая квалификационная категория </v>
      </c>
    </row>
    <row r="224" spans="1:7" ht="26.25" customHeight="1">
      <c r="A224" s="416"/>
      <c r="B224" s="368"/>
      <c r="C224" s="355" t="s">
        <v>1083</v>
      </c>
      <c r="D224" s="355"/>
      <c r="E224" s="77" t="s">
        <v>1123</v>
      </c>
      <c r="F224" s="275" t="s">
        <v>1126</v>
      </c>
      <c r="G224" s="271">
        <f t="shared" ca="1" si="7"/>
        <v>0</v>
      </c>
    </row>
    <row r="225" spans="1:7" ht="51">
      <c r="A225" s="416"/>
      <c r="B225" s="368"/>
      <c r="C225" s="355"/>
      <c r="D225" s="355"/>
      <c r="E225" s="77" t="s">
        <v>1124</v>
      </c>
      <c r="F225" s="273" t="s">
        <v>786</v>
      </c>
      <c r="G225" s="271">
        <f t="shared" ca="1" si="7"/>
        <v>2020</v>
      </c>
    </row>
    <row r="226" spans="1:7" ht="51">
      <c r="A226" s="416"/>
      <c r="B226" s="368"/>
      <c r="C226" s="355"/>
      <c r="D226" s="355"/>
      <c r="E226" s="77" t="s">
        <v>1113</v>
      </c>
      <c r="F226" s="273" t="s">
        <v>1127</v>
      </c>
      <c r="G226" s="271" t="str">
        <f t="shared" ca="1" si="7"/>
        <v xml:space="preserve">СКИРО ПК и ПРО </v>
      </c>
    </row>
    <row r="227" spans="1:7" ht="59.25" customHeight="1">
      <c r="A227" s="416"/>
      <c r="B227" s="366" t="s">
        <v>1064</v>
      </c>
      <c r="C227" s="361" t="s">
        <v>1084</v>
      </c>
      <c r="D227" s="361"/>
      <c r="E227" s="361"/>
      <c r="F227" s="273" t="s">
        <v>786</v>
      </c>
      <c r="G227" s="271" t="str">
        <f t="shared" ca="1" si="7"/>
        <v>да</v>
      </c>
    </row>
    <row r="228" spans="1:7" ht="52.5" customHeight="1">
      <c r="A228" s="416"/>
      <c r="B228" s="366"/>
      <c r="C228" s="361" t="s">
        <v>1085</v>
      </c>
      <c r="D228" s="361"/>
      <c r="E228" s="361"/>
      <c r="F228" s="273" t="s">
        <v>786</v>
      </c>
      <c r="G228" s="271" t="str">
        <f t="shared" ca="1" si="7"/>
        <v>да</v>
      </c>
    </row>
    <row r="229" spans="1:7" ht="52.5" customHeight="1">
      <c r="A229" s="416"/>
      <c r="B229" s="366"/>
      <c r="C229" s="361" t="s">
        <v>1086</v>
      </c>
      <c r="D229" s="361"/>
      <c r="E229" s="361"/>
      <c r="F229" s="273" t="s">
        <v>786</v>
      </c>
      <c r="G229" s="271" t="str">
        <f t="shared" ca="1" si="7"/>
        <v>да</v>
      </c>
    </row>
    <row r="230" spans="1:7" ht="52.5" customHeight="1">
      <c r="A230" s="416"/>
      <c r="B230" s="366"/>
      <c r="C230" s="361" t="s">
        <v>1087</v>
      </c>
      <c r="D230" s="361"/>
      <c r="E230" s="361"/>
      <c r="F230" s="273" t="s">
        <v>786</v>
      </c>
      <c r="G230" s="271" t="str">
        <f t="shared" ca="1" si="7"/>
        <v>да</v>
      </c>
    </row>
    <row r="231" spans="1:7" ht="52.5" customHeight="1">
      <c r="A231" s="416"/>
      <c r="B231" s="366"/>
      <c r="C231" s="361" t="s">
        <v>1088</v>
      </c>
      <c r="D231" s="361"/>
      <c r="E231" s="361"/>
      <c r="F231" s="273" t="s">
        <v>786</v>
      </c>
      <c r="G231" s="271" t="str">
        <f t="shared" ca="1" si="7"/>
        <v>да</v>
      </c>
    </row>
    <row r="232" spans="1:7" ht="52.5" customHeight="1">
      <c r="A232" s="416"/>
      <c r="B232" s="366"/>
      <c r="C232" s="363" t="s">
        <v>1089</v>
      </c>
      <c r="D232" s="363"/>
      <c r="E232" s="363"/>
      <c r="F232" s="273" t="s">
        <v>786</v>
      </c>
      <c r="G232" s="271" t="str">
        <f t="shared" ca="1" si="7"/>
        <v>да</v>
      </c>
    </row>
    <row r="233" spans="1:7" ht="52.5" customHeight="1">
      <c r="A233" s="416"/>
      <c r="B233" s="366"/>
      <c r="C233" s="361" t="s">
        <v>1090</v>
      </c>
      <c r="D233" s="361"/>
      <c r="E233" s="361"/>
      <c r="F233" s="273" t="s">
        <v>786</v>
      </c>
      <c r="G233" s="271" t="str">
        <f t="shared" ca="1" si="7"/>
        <v>да</v>
      </c>
    </row>
    <row r="234" spans="1:7" ht="52.5" customHeight="1">
      <c r="A234" s="416"/>
      <c r="B234" s="366"/>
      <c r="C234" s="361" t="s">
        <v>1091</v>
      </c>
      <c r="D234" s="361"/>
      <c r="E234" s="361"/>
      <c r="F234" s="273" t="s">
        <v>786</v>
      </c>
      <c r="G234" s="271" t="str">
        <f t="shared" ca="1" si="7"/>
        <v>да</v>
      </c>
    </row>
    <row r="235" spans="1:7" ht="52.5" customHeight="1">
      <c r="A235" s="416"/>
      <c r="B235" s="366"/>
      <c r="C235" s="363" t="s">
        <v>1092</v>
      </c>
      <c r="D235" s="363"/>
      <c r="E235" s="363"/>
      <c r="F235" s="273" t="s">
        <v>786</v>
      </c>
      <c r="G235" s="271" t="str">
        <f t="shared" ca="1" si="7"/>
        <v>да</v>
      </c>
    </row>
    <row r="236" spans="1:7" ht="52.5" customHeight="1">
      <c r="A236" s="416"/>
      <c r="B236" s="366"/>
      <c r="C236" s="415" t="s">
        <v>1093</v>
      </c>
      <c r="D236" s="415"/>
      <c r="E236" s="415"/>
      <c r="F236" s="273" t="s">
        <v>786</v>
      </c>
      <c r="G236" s="271" t="str">
        <f t="shared" ca="1" si="7"/>
        <v>да</v>
      </c>
    </row>
    <row r="237" spans="1:7" ht="33.75" customHeight="1">
      <c r="A237" s="368" t="s">
        <v>1489</v>
      </c>
      <c r="B237" s="368"/>
      <c r="C237" s="354" t="s">
        <v>1094</v>
      </c>
      <c r="D237" s="354"/>
      <c r="E237" s="354"/>
      <c r="F237" s="276" t="s">
        <v>824</v>
      </c>
      <c r="G237" s="271">
        <f t="shared" ca="1" si="7"/>
        <v>0</v>
      </c>
    </row>
    <row r="238" spans="1:7" ht="33.75" customHeight="1">
      <c r="A238" s="368"/>
      <c r="B238" s="368"/>
      <c r="C238" s="354" t="s">
        <v>1095</v>
      </c>
      <c r="D238" s="354"/>
      <c r="E238" s="354"/>
      <c r="F238" s="276" t="s">
        <v>824</v>
      </c>
      <c r="G238" s="271">
        <f t="shared" ca="1" si="7"/>
        <v>0</v>
      </c>
    </row>
    <row r="239" spans="1:7" ht="33.75" customHeight="1">
      <c r="A239" s="368"/>
      <c r="B239" s="368"/>
      <c r="C239" s="354" t="s">
        <v>1096</v>
      </c>
      <c r="D239" s="354"/>
      <c r="E239" s="354"/>
      <c r="F239" s="276" t="s">
        <v>824</v>
      </c>
      <c r="G239" s="271">
        <f t="shared" ca="1" si="7"/>
        <v>0</v>
      </c>
    </row>
    <row r="240" spans="1:7" ht="33.75" customHeight="1">
      <c r="A240" s="368"/>
      <c r="B240" s="368"/>
      <c r="C240" s="354" t="s">
        <v>1097</v>
      </c>
      <c r="D240" s="354"/>
      <c r="E240" s="354"/>
      <c r="F240" s="276" t="s">
        <v>824</v>
      </c>
      <c r="G240" s="271">
        <f t="shared" ca="1" si="7"/>
        <v>0</v>
      </c>
    </row>
    <row r="241" spans="1:7" ht="15.75" customHeight="1">
      <c r="A241" s="416" t="s">
        <v>1057</v>
      </c>
      <c r="B241" s="417" t="s">
        <v>1488</v>
      </c>
      <c r="C241" s="417"/>
      <c r="D241" s="417"/>
      <c r="E241" s="417"/>
      <c r="F241" s="270" t="s">
        <v>786</v>
      </c>
      <c r="G241" s="269" t="str">
        <f t="shared" ref="G241:G272" ca="1" si="8">INDIRECT(CONCATENATE("'Форма ОУ ФГОС НОО'!",ADDRESS(COLUMN()+26,ROW()-240)))</f>
        <v>1 класс</v>
      </c>
    </row>
    <row r="242" spans="1:7" ht="15.75" customHeight="1">
      <c r="A242" s="416"/>
      <c r="B242" s="366" t="s">
        <v>1060</v>
      </c>
      <c r="C242" s="355" t="s">
        <v>1065</v>
      </c>
      <c r="D242" s="355"/>
      <c r="E242" s="355"/>
      <c r="F242" s="272" t="s">
        <v>890</v>
      </c>
      <c r="G242" s="269">
        <f t="shared" ca="1" si="8"/>
        <v>28</v>
      </c>
    </row>
    <row r="243" spans="1:7" ht="15.75" customHeight="1">
      <c r="A243" s="416"/>
      <c r="B243" s="366"/>
      <c r="C243" s="355" t="s">
        <v>1066</v>
      </c>
      <c r="D243" s="355"/>
      <c r="E243" s="355"/>
      <c r="F243" s="272" t="s">
        <v>890</v>
      </c>
      <c r="G243" s="269">
        <f t="shared" ca="1" si="8"/>
        <v>0</v>
      </c>
    </row>
    <row r="244" spans="1:7" ht="15.75" customHeight="1">
      <c r="A244" s="416"/>
      <c r="B244" s="366"/>
      <c r="C244" s="355" t="s">
        <v>1067</v>
      </c>
      <c r="D244" s="355"/>
      <c r="E244" s="355"/>
      <c r="F244" s="272" t="s">
        <v>890</v>
      </c>
      <c r="G244" s="269">
        <f t="shared" ca="1" si="8"/>
        <v>1</v>
      </c>
    </row>
    <row r="245" spans="1:7" ht="64.5" customHeight="1">
      <c r="A245" s="416"/>
      <c r="B245" s="366"/>
      <c r="C245" s="355" t="s">
        <v>1068</v>
      </c>
      <c r="D245" s="355"/>
      <c r="E245" s="355"/>
      <c r="F245" s="272" t="s">
        <v>890</v>
      </c>
      <c r="G245" s="269">
        <f t="shared" ca="1" si="8"/>
        <v>10</v>
      </c>
    </row>
    <row r="246" spans="1:7" ht="15.75" customHeight="1">
      <c r="A246" s="416"/>
      <c r="B246" s="366"/>
      <c r="C246" s="369" t="s">
        <v>1069</v>
      </c>
      <c r="D246" s="355" t="s">
        <v>1098</v>
      </c>
      <c r="E246" s="355"/>
      <c r="F246" s="272" t="s">
        <v>890</v>
      </c>
      <c r="G246" s="269">
        <f t="shared" ca="1" si="8"/>
        <v>5</v>
      </c>
    </row>
    <row r="247" spans="1:7" ht="15.75" customHeight="1">
      <c r="A247" s="416"/>
      <c r="B247" s="366"/>
      <c r="C247" s="369"/>
      <c r="D247" s="355" t="s">
        <v>1099</v>
      </c>
      <c r="E247" s="355"/>
      <c r="F247" s="272" t="s">
        <v>890</v>
      </c>
      <c r="G247" s="269">
        <f t="shared" ca="1" si="8"/>
        <v>4</v>
      </c>
    </row>
    <row r="248" spans="1:7" ht="15.75" customHeight="1">
      <c r="A248" s="416"/>
      <c r="B248" s="366"/>
      <c r="C248" s="369"/>
      <c r="D248" s="356" t="s">
        <v>1100</v>
      </c>
      <c r="E248" s="356"/>
      <c r="F248" s="272" t="s">
        <v>890</v>
      </c>
      <c r="G248" s="269">
        <f t="shared" ca="1" si="8"/>
        <v>3</v>
      </c>
    </row>
    <row r="249" spans="1:7" ht="15.75" customHeight="1">
      <c r="A249" s="416"/>
      <c r="B249" s="367" t="s">
        <v>1061</v>
      </c>
      <c r="C249" s="358" t="s">
        <v>1070</v>
      </c>
      <c r="D249" s="358"/>
      <c r="E249" s="358"/>
      <c r="F249" s="273" t="s">
        <v>786</v>
      </c>
      <c r="G249" s="269" t="str">
        <f t="shared" ca="1" si="8"/>
        <v>– «Школа России»;</v>
      </c>
    </row>
    <row r="250" spans="1:7" ht="64.5" customHeight="1">
      <c r="A250" s="416"/>
      <c r="B250" s="367"/>
      <c r="C250" s="357" t="s">
        <v>1071</v>
      </c>
      <c r="D250" s="357" t="s">
        <v>1101</v>
      </c>
      <c r="E250" s="81" t="s">
        <v>1114</v>
      </c>
      <c r="F250" s="273" t="s">
        <v>824</v>
      </c>
      <c r="G250" s="269">
        <f t="shared" ca="1" si="8"/>
        <v>0</v>
      </c>
    </row>
    <row r="251" spans="1:7" ht="51">
      <c r="A251" s="416"/>
      <c r="B251" s="367"/>
      <c r="C251" s="357"/>
      <c r="D251" s="357"/>
      <c r="E251" s="81" t="s">
        <v>1115</v>
      </c>
      <c r="F251" s="273" t="s">
        <v>824</v>
      </c>
      <c r="G251" s="269">
        <f t="shared" ca="1" si="8"/>
        <v>0</v>
      </c>
    </row>
    <row r="252" spans="1:7" ht="63.75">
      <c r="A252" s="416"/>
      <c r="B252" s="367"/>
      <c r="C252" s="357"/>
      <c r="D252" s="357"/>
      <c r="E252" s="81" t="s">
        <v>1116</v>
      </c>
      <c r="F252" s="273" t="s">
        <v>824</v>
      </c>
      <c r="G252" s="269">
        <f t="shared" ca="1" si="8"/>
        <v>0</v>
      </c>
    </row>
    <row r="253" spans="1:7" ht="15.75" customHeight="1">
      <c r="A253" s="416"/>
      <c r="B253" s="367"/>
      <c r="C253" s="357"/>
      <c r="D253" s="358" t="s">
        <v>1102</v>
      </c>
      <c r="E253" s="358"/>
      <c r="F253" s="273" t="s">
        <v>824</v>
      </c>
      <c r="G253" s="269">
        <f t="shared" ca="1" si="8"/>
        <v>0</v>
      </c>
    </row>
    <row r="254" spans="1:7" ht="15.75" customHeight="1">
      <c r="A254" s="416"/>
      <c r="B254" s="367"/>
      <c r="C254" s="357" t="s">
        <v>1072</v>
      </c>
      <c r="D254" s="358" t="s">
        <v>1103</v>
      </c>
      <c r="E254" s="358"/>
      <c r="F254" s="273" t="s">
        <v>824</v>
      </c>
      <c r="G254" s="269">
        <f t="shared" ca="1" si="8"/>
        <v>28</v>
      </c>
    </row>
    <row r="255" spans="1:7" ht="15.75" customHeight="1">
      <c r="A255" s="416"/>
      <c r="B255" s="367"/>
      <c r="C255" s="357"/>
      <c r="D255" s="358" t="s">
        <v>1104</v>
      </c>
      <c r="E255" s="358"/>
      <c r="F255" s="273" t="s">
        <v>824</v>
      </c>
      <c r="G255" s="269" t="str">
        <f t="shared" ca="1" si="8"/>
        <v/>
      </c>
    </row>
    <row r="256" spans="1:7" ht="15.75" customHeight="1">
      <c r="A256" s="416"/>
      <c r="B256" s="367"/>
      <c r="C256" s="358" t="s">
        <v>1073</v>
      </c>
      <c r="D256" s="358"/>
      <c r="E256" s="358"/>
      <c r="F256" s="273" t="s">
        <v>786</v>
      </c>
      <c r="G256" s="269" t="str">
        <f t="shared" ca="1" si="8"/>
        <v>в первую смену</v>
      </c>
    </row>
    <row r="257" spans="1:7">
      <c r="A257" s="416"/>
      <c r="B257" s="367"/>
      <c r="C257" s="83"/>
      <c r="D257" s="87"/>
      <c r="E257" s="83" t="s">
        <v>1117</v>
      </c>
      <c r="F257" s="273" t="s">
        <v>786</v>
      </c>
      <c r="G257" s="269">
        <f t="shared" ca="1" si="8"/>
        <v>0</v>
      </c>
    </row>
    <row r="258" spans="1:7" ht="15.75" customHeight="1">
      <c r="A258" s="416"/>
      <c r="B258" s="367"/>
      <c r="C258" s="357" t="s">
        <v>1074</v>
      </c>
      <c r="D258" s="357"/>
      <c r="E258" s="357" t="s">
        <v>1118</v>
      </c>
      <c r="F258" s="274" t="s">
        <v>786</v>
      </c>
      <c r="G258" s="269">
        <f t="shared" ca="1" si="8"/>
        <v>0</v>
      </c>
    </row>
    <row r="259" spans="1:7">
      <c r="A259" s="416"/>
      <c r="B259" s="367"/>
      <c r="C259" s="357"/>
      <c r="D259" s="357"/>
      <c r="E259" s="357"/>
      <c r="F259" s="274" t="s">
        <v>824</v>
      </c>
      <c r="G259" s="269">
        <f t="shared" ca="1" si="8"/>
        <v>0</v>
      </c>
    </row>
    <row r="260" spans="1:7" ht="15.75" customHeight="1">
      <c r="A260" s="416"/>
      <c r="B260" s="367"/>
      <c r="C260" s="357"/>
      <c r="D260" s="357"/>
      <c r="E260" s="357" t="s">
        <v>1118</v>
      </c>
      <c r="F260" s="274" t="s">
        <v>786</v>
      </c>
      <c r="G260" s="269">
        <f t="shared" ca="1" si="8"/>
        <v>0</v>
      </c>
    </row>
    <row r="261" spans="1:7">
      <c r="A261" s="416"/>
      <c r="B261" s="367"/>
      <c r="C261" s="357"/>
      <c r="D261" s="357"/>
      <c r="E261" s="357"/>
      <c r="F261" s="274" t="s">
        <v>824</v>
      </c>
      <c r="G261" s="269">
        <f t="shared" ca="1" si="8"/>
        <v>0</v>
      </c>
    </row>
    <row r="262" spans="1:7" ht="26.25" customHeight="1">
      <c r="A262" s="416"/>
      <c r="B262" s="367"/>
      <c r="C262" s="357" t="s">
        <v>1075</v>
      </c>
      <c r="D262" s="357"/>
      <c r="E262" s="82" t="s">
        <v>1119</v>
      </c>
      <c r="F262" s="274" t="s">
        <v>1125</v>
      </c>
      <c r="G262" s="269">
        <f t="shared" ca="1" si="8"/>
        <v>0</v>
      </c>
    </row>
    <row r="263" spans="1:7" ht="25.5">
      <c r="A263" s="416"/>
      <c r="B263" s="367"/>
      <c r="C263" s="357"/>
      <c r="D263" s="357"/>
      <c r="E263" s="82" t="s">
        <v>1120</v>
      </c>
      <c r="F263" s="274" t="s">
        <v>824</v>
      </c>
      <c r="G263" s="269">
        <f t="shared" ca="1" si="8"/>
        <v>0</v>
      </c>
    </row>
    <row r="264" spans="1:7" ht="15.75" customHeight="1">
      <c r="A264" s="416"/>
      <c r="B264" s="365" t="s">
        <v>1062</v>
      </c>
      <c r="C264" s="359" t="s">
        <v>1076</v>
      </c>
      <c r="D264" s="359" t="s">
        <v>1105</v>
      </c>
      <c r="E264" s="88" t="s">
        <v>1121</v>
      </c>
      <c r="F264" s="273" t="s">
        <v>824</v>
      </c>
      <c r="G264" s="269">
        <f t="shared" ca="1" si="8"/>
        <v>0</v>
      </c>
    </row>
    <row r="265" spans="1:7">
      <c r="A265" s="416"/>
      <c r="B265" s="365"/>
      <c r="C265" s="359"/>
      <c r="D265" s="359"/>
      <c r="E265" s="77" t="s">
        <v>1122</v>
      </c>
      <c r="F265" s="273" t="s">
        <v>824</v>
      </c>
      <c r="G265" s="269">
        <f t="shared" ca="1" si="8"/>
        <v>0</v>
      </c>
    </row>
    <row r="266" spans="1:7" ht="15.75" customHeight="1">
      <c r="A266" s="416"/>
      <c r="B266" s="365"/>
      <c r="C266" s="359"/>
      <c r="D266" s="360" t="s">
        <v>1106</v>
      </c>
      <c r="E266" s="77" t="s">
        <v>1121</v>
      </c>
      <c r="F266" s="273" t="s">
        <v>824</v>
      </c>
      <c r="G266" s="269">
        <f t="shared" ca="1" si="8"/>
        <v>0</v>
      </c>
    </row>
    <row r="267" spans="1:7">
      <c r="A267" s="416"/>
      <c r="B267" s="365"/>
      <c r="C267" s="359"/>
      <c r="D267" s="360"/>
      <c r="E267" s="77" t="s">
        <v>1122</v>
      </c>
      <c r="F267" s="273" t="s">
        <v>824</v>
      </c>
      <c r="G267" s="269">
        <f t="shared" ca="1" si="8"/>
        <v>0</v>
      </c>
    </row>
    <row r="268" spans="1:7" ht="15.75" customHeight="1">
      <c r="A268" s="416"/>
      <c r="B268" s="365"/>
      <c r="C268" s="359"/>
      <c r="D268" s="360" t="s">
        <v>1107</v>
      </c>
      <c r="E268" s="77" t="s">
        <v>1121</v>
      </c>
      <c r="F268" s="273" t="s">
        <v>824</v>
      </c>
      <c r="G268" s="269">
        <f t="shared" ca="1" si="8"/>
        <v>0</v>
      </c>
    </row>
    <row r="269" spans="1:7">
      <c r="A269" s="416"/>
      <c r="B269" s="365"/>
      <c r="C269" s="359"/>
      <c r="D269" s="360"/>
      <c r="E269" s="77" t="s">
        <v>1122</v>
      </c>
      <c r="F269" s="273" t="s">
        <v>824</v>
      </c>
      <c r="G269" s="269">
        <f t="shared" ca="1" si="8"/>
        <v>0</v>
      </c>
    </row>
    <row r="270" spans="1:7" ht="15.75" customHeight="1">
      <c r="A270" s="416"/>
      <c r="B270" s="365"/>
      <c r="C270" s="359"/>
      <c r="D270" s="360" t="s">
        <v>1108</v>
      </c>
      <c r="E270" s="77" t="s">
        <v>1121</v>
      </c>
      <c r="F270" s="273" t="s">
        <v>824</v>
      </c>
      <c r="G270" s="269">
        <f t="shared" ca="1" si="8"/>
        <v>28</v>
      </c>
    </row>
    <row r="271" spans="1:7">
      <c r="A271" s="416"/>
      <c r="B271" s="365"/>
      <c r="C271" s="359"/>
      <c r="D271" s="360"/>
      <c r="E271" s="77" t="s">
        <v>1122</v>
      </c>
      <c r="F271" s="273" t="s">
        <v>824</v>
      </c>
      <c r="G271" s="269">
        <f t="shared" ca="1" si="8"/>
        <v>0</v>
      </c>
    </row>
    <row r="272" spans="1:7" ht="15.75" customHeight="1">
      <c r="A272" s="416"/>
      <c r="B272" s="365"/>
      <c r="C272" s="359"/>
      <c r="D272" s="360" t="s">
        <v>1109</v>
      </c>
      <c r="E272" s="77" t="s">
        <v>1121</v>
      </c>
      <c r="F272" s="273" t="s">
        <v>824</v>
      </c>
      <c r="G272" s="269">
        <f t="shared" ca="1" si="8"/>
        <v>0</v>
      </c>
    </row>
    <row r="273" spans="1:7">
      <c r="A273" s="416"/>
      <c r="B273" s="365"/>
      <c r="C273" s="359"/>
      <c r="D273" s="360"/>
      <c r="E273" s="77" t="s">
        <v>1122</v>
      </c>
      <c r="F273" s="273" t="s">
        <v>824</v>
      </c>
      <c r="G273" s="269">
        <f t="shared" ref="G273:G300" ca="1" si="9">INDIRECT(CONCATENATE("'Форма ОУ ФГОС НОО'!",ADDRESS(COLUMN()+26,ROW()-240)))</f>
        <v>0</v>
      </c>
    </row>
    <row r="274" spans="1:7" ht="15.75" customHeight="1">
      <c r="A274" s="416"/>
      <c r="B274" s="365"/>
      <c r="C274" s="359"/>
      <c r="D274" s="360" t="s">
        <v>1110</v>
      </c>
      <c r="E274" s="77" t="s">
        <v>1121</v>
      </c>
      <c r="F274" s="273" t="s">
        <v>824</v>
      </c>
      <c r="G274" s="269">
        <f t="shared" ca="1" si="9"/>
        <v>0</v>
      </c>
    </row>
    <row r="275" spans="1:7">
      <c r="A275" s="416"/>
      <c r="B275" s="365"/>
      <c r="C275" s="359"/>
      <c r="D275" s="360"/>
      <c r="E275" s="77" t="s">
        <v>1122</v>
      </c>
      <c r="F275" s="273" t="s">
        <v>824</v>
      </c>
      <c r="G275" s="269">
        <f t="shared" ca="1" si="9"/>
        <v>0</v>
      </c>
    </row>
    <row r="276" spans="1:7" ht="15.75" customHeight="1">
      <c r="A276" s="416"/>
      <c r="B276" s="368" t="s">
        <v>1063</v>
      </c>
      <c r="C276" s="355" t="s">
        <v>1077</v>
      </c>
      <c r="D276" s="355"/>
      <c r="E276" s="355"/>
      <c r="F276" s="273" t="s">
        <v>786</v>
      </c>
      <c r="G276" s="269" t="str">
        <f t="shared" ca="1" si="9"/>
        <v xml:space="preserve">от 0,5 до 1 ставки </v>
      </c>
    </row>
    <row r="277" spans="1:7" ht="15.75" customHeight="1">
      <c r="A277" s="416"/>
      <c r="B277" s="368"/>
      <c r="C277" s="355" t="s">
        <v>1078</v>
      </c>
      <c r="D277" s="355"/>
      <c r="E277" s="355"/>
      <c r="F277" s="273" t="s">
        <v>786</v>
      </c>
      <c r="G277" s="269" t="str">
        <f t="shared" ca="1" si="9"/>
        <v>студенты, обучающиеся в  вузах, ссузах  по направлению педагогической подготовки</v>
      </c>
    </row>
    <row r="278" spans="1:7" ht="15.75" customHeight="1">
      <c r="A278" s="416"/>
      <c r="B278" s="368"/>
      <c r="C278" s="355" t="s">
        <v>1079</v>
      </c>
      <c r="D278" s="355"/>
      <c r="E278" s="355"/>
      <c r="F278" s="275" t="s">
        <v>1126</v>
      </c>
      <c r="G278" s="269">
        <f t="shared" ca="1" si="9"/>
        <v>0</v>
      </c>
    </row>
    <row r="279" spans="1:7" ht="15.75" customHeight="1">
      <c r="A279" s="416"/>
      <c r="B279" s="368"/>
      <c r="C279" s="360" t="s">
        <v>1080</v>
      </c>
      <c r="D279" s="355" t="s">
        <v>1111</v>
      </c>
      <c r="E279" s="355"/>
      <c r="F279" s="273" t="s">
        <v>786</v>
      </c>
      <c r="G279" s="269">
        <f t="shared" ca="1" si="9"/>
        <v>0</v>
      </c>
    </row>
    <row r="280" spans="1:7" ht="15.75" customHeight="1">
      <c r="A280" s="416"/>
      <c r="B280" s="368"/>
      <c r="C280" s="360"/>
      <c r="D280" s="355" t="s">
        <v>1112</v>
      </c>
      <c r="E280" s="355"/>
      <c r="F280" s="273" t="s">
        <v>786</v>
      </c>
      <c r="G280" s="269">
        <f t="shared" ca="1" si="9"/>
        <v>0</v>
      </c>
    </row>
    <row r="281" spans="1:7" ht="15.75" customHeight="1">
      <c r="A281" s="416"/>
      <c r="B281" s="368"/>
      <c r="C281" s="360"/>
      <c r="D281" s="355" t="s">
        <v>1113</v>
      </c>
      <c r="E281" s="355"/>
      <c r="F281" s="273" t="s">
        <v>786</v>
      </c>
      <c r="G281" s="269">
        <f t="shared" ca="1" si="9"/>
        <v>0</v>
      </c>
    </row>
    <row r="282" spans="1:7" ht="15.75" customHeight="1">
      <c r="A282" s="416"/>
      <c r="B282" s="368"/>
      <c r="C282" s="355" t="s">
        <v>1081</v>
      </c>
      <c r="D282" s="355"/>
      <c r="E282" s="355"/>
      <c r="F282" s="273" t="s">
        <v>786</v>
      </c>
      <c r="G282" s="269" t="str">
        <f t="shared" ca="1" si="9"/>
        <v xml:space="preserve">   до 3 лет</v>
      </c>
    </row>
    <row r="283" spans="1:7" ht="15.75" customHeight="1">
      <c r="A283" s="416"/>
      <c r="B283" s="368"/>
      <c r="C283" s="355" t="s">
        <v>1082</v>
      </c>
      <c r="D283" s="355"/>
      <c r="E283" s="355"/>
      <c r="F283" s="273" t="s">
        <v>786</v>
      </c>
      <c r="G283" s="269">
        <f t="shared" ca="1" si="9"/>
        <v>0</v>
      </c>
    </row>
    <row r="284" spans="1:7" ht="26.25" customHeight="1">
      <c r="A284" s="416"/>
      <c r="B284" s="368"/>
      <c r="C284" s="355" t="s">
        <v>1083</v>
      </c>
      <c r="D284" s="355"/>
      <c r="E284" s="77" t="s">
        <v>1123</v>
      </c>
      <c r="F284" s="275" t="s">
        <v>1126</v>
      </c>
      <c r="G284" s="269">
        <f t="shared" ca="1" si="9"/>
        <v>0</v>
      </c>
    </row>
    <row r="285" spans="1:7" ht="51">
      <c r="A285" s="416"/>
      <c r="B285" s="368"/>
      <c r="C285" s="355"/>
      <c r="D285" s="355"/>
      <c r="E285" s="77" t="s">
        <v>1124</v>
      </c>
      <c r="F285" s="273" t="s">
        <v>786</v>
      </c>
      <c r="G285" s="269">
        <f t="shared" ca="1" si="9"/>
        <v>2022</v>
      </c>
    </row>
    <row r="286" spans="1:7" ht="51">
      <c r="A286" s="416"/>
      <c r="B286" s="368"/>
      <c r="C286" s="355"/>
      <c r="D286" s="355"/>
      <c r="E286" s="77" t="s">
        <v>1113</v>
      </c>
      <c r="F286" s="273" t="s">
        <v>1127</v>
      </c>
      <c r="G286" s="269" t="str">
        <f t="shared" ca="1" si="9"/>
        <v xml:space="preserve">СКИРО ПК и ПРО </v>
      </c>
    </row>
    <row r="287" spans="1:7" ht="15.75" customHeight="1">
      <c r="A287" s="416"/>
      <c r="B287" s="366" t="s">
        <v>1064</v>
      </c>
      <c r="C287" s="361" t="s">
        <v>1084</v>
      </c>
      <c r="D287" s="361"/>
      <c r="E287" s="361"/>
      <c r="F287" s="273" t="s">
        <v>786</v>
      </c>
      <c r="G287" s="269" t="str">
        <f t="shared" ca="1" si="9"/>
        <v>да</v>
      </c>
    </row>
    <row r="288" spans="1:7" ht="15.75" customHeight="1">
      <c r="A288" s="416"/>
      <c r="B288" s="366"/>
      <c r="C288" s="361" t="s">
        <v>1085</v>
      </c>
      <c r="D288" s="361"/>
      <c r="E288" s="361"/>
      <c r="F288" s="273" t="s">
        <v>786</v>
      </c>
      <c r="G288" s="269" t="str">
        <f t="shared" ca="1" si="9"/>
        <v>да</v>
      </c>
    </row>
    <row r="289" spans="1:7" ht="15.75" customHeight="1">
      <c r="A289" s="416"/>
      <c r="B289" s="366"/>
      <c r="C289" s="361" t="s">
        <v>1086</v>
      </c>
      <c r="D289" s="361"/>
      <c r="E289" s="361"/>
      <c r="F289" s="273" t="s">
        <v>786</v>
      </c>
      <c r="G289" s="269" t="str">
        <f t="shared" ca="1" si="9"/>
        <v>да</v>
      </c>
    </row>
    <row r="290" spans="1:7" ht="15.75" customHeight="1">
      <c r="A290" s="416"/>
      <c r="B290" s="366"/>
      <c r="C290" s="361" t="s">
        <v>1087</v>
      </c>
      <c r="D290" s="361"/>
      <c r="E290" s="361"/>
      <c r="F290" s="273" t="s">
        <v>786</v>
      </c>
      <c r="G290" s="269" t="str">
        <f t="shared" ca="1" si="9"/>
        <v>да</v>
      </c>
    </row>
    <row r="291" spans="1:7" ht="15.75" customHeight="1">
      <c r="A291" s="416"/>
      <c r="B291" s="366"/>
      <c r="C291" s="361" t="s">
        <v>1088</v>
      </c>
      <c r="D291" s="361"/>
      <c r="E291" s="361"/>
      <c r="F291" s="273" t="s">
        <v>786</v>
      </c>
      <c r="G291" s="269" t="str">
        <f t="shared" ca="1" si="9"/>
        <v>да</v>
      </c>
    </row>
    <row r="292" spans="1:7" ht="15.75" customHeight="1">
      <c r="A292" s="416"/>
      <c r="B292" s="366"/>
      <c r="C292" s="363" t="s">
        <v>1089</v>
      </c>
      <c r="D292" s="363"/>
      <c r="E292" s="363"/>
      <c r="F292" s="273" t="s">
        <v>786</v>
      </c>
      <c r="G292" s="269" t="str">
        <f t="shared" ca="1" si="9"/>
        <v>да</v>
      </c>
    </row>
    <row r="293" spans="1:7" ht="15.75" customHeight="1">
      <c r="A293" s="416"/>
      <c r="B293" s="366"/>
      <c r="C293" s="361" t="s">
        <v>1090</v>
      </c>
      <c r="D293" s="361"/>
      <c r="E293" s="361"/>
      <c r="F293" s="273" t="s">
        <v>786</v>
      </c>
      <c r="G293" s="269" t="str">
        <f t="shared" ca="1" si="9"/>
        <v>да</v>
      </c>
    </row>
    <row r="294" spans="1:7" ht="15.75" customHeight="1">
      <c r="A294" s="416"/>
      <c r="B294" s="366"/>
      <c r="C294" s="361" t="s">
        <v>1091</v>
      </c>
      <c r="D294" s="361"/>
      <c r="E294" s="361"/>
      <c r="F294" s="273" t="s">
        <v>786</v>
      </c>
      <c r="G294" s="269" t="str">
        <f t="shared" ca="1" si="9"/>
        <v>да</v>
      </c>
    </row>
    <row r="295" spans="1:7" ht="15.75" customHeight="1">
      <c r="A295" s="416"/>
      <c r="B295" s="366"/>
      <c r="C295" s="363" t="s">
        <v>1092</v>
      </c>
      <c r="D295" s="363"/>
      <c r="E295" s="363"/>
      <c r="F295" s="273" t="s">
        <v>786</v>
      </c>
      <c r="G295" s="269" t="str">
        <f t="shared" ca="1" si="9"/>
        <v>да</v>
      </c>
    </row>
    <row r="296" spans="1:7" ht="15.75" customHeight="1">
      <c r="A296" s="416"/>
      <c r="B296" s="366"/>
      <c r="C296" s="415" t="s">
        <v>1093</v>
      </c>
      <c r="D296" s="415"/>
      <c r="E296" s="415"/>
      <c r="F296" s="273" t="s">
        <v>786</v>
      </c>
      <c r="G296" s="269" t="str">
        <f t="shared" ca="1" si="9"/>
        <v>да</v>
      </c>
    </row>
    <row r="297" spans="1:7" ht="15.75" customHeight="1">
      <c r="A297" s="368" t="s">
        <v>1489</v>
      </c>
      <c r="B297" s="368"/>
      <c r="C297" s="354" t="s">
        <v>1094</v>
      </c>
      <c r="D297" s="354"/>
      <c r="E297" s="354"/>
      <c r="F297" s="276" t="s">
        <v>824</v>
      </c>
      <c r="G297" s="269">
        <f t="shared" ca="1" si="9"/>
        <v>0</v>
      </c>
    </row>
    <row r="298" spans="1:7" ht="15.75" customHeight="1">
      <c r="A298" s="368"/>
      <c r="B298" s="368"/>
      <c r="C298" s="354" t="s">
        <v>1095</v>
      </c>
      <c r="D298" s="354"/>
      <c r="E298" s="354"/>
      <c r="F298" s="276" t="s">
        <v>824</v>
      </c>
      <c r="G298" s="269">
        <f t="shared" ca="1" si="9"/>
        <v>0</v>
      </c>
    </row>
    <row r="299" spans="1:7" ht="15.75" customHeight="1">
      <c r="A299" s="368"/>
      <c r="B299" s="368"/>
      <c r="C299" s="354" t="s">
        <v>1096</v>
      </c>
      <c r="D299" s="354"/>
      <c r="E299" s="354"/>
      <c r="F299" s="276" t="s">
        <v>824</v>
      </c>
      <c r="G299" s="269">
        <f t="shared" ca="1" si="9"/>
        <v>0</v>
      </c>
    </row>
    <row r="300" spans="1:7" ht="15.75" customHeight="1">
      <c r="A300" s="368"/>
      <c r="B300" s="368"/>
      <c r="C300" s="354" t="s">
        <v>1097</v>
      </c>
      <c r="D300" s="354"/>
      <c r="E300" s="354"/>
      <c r="F300" s="276" t="s">
        <v>824</v>
      </c>
      <c r="G300" s="269">
        <f t="shared" ca="1" si="9"/>
        <v>0</v>
      </c>
    </row>
    <row r="301" spans="1:7" ht="15.75" customHeight="1">
      <c r="A301" s="416" t="s">
        <v>1057</v>
      </c>
      <c r="B301" s="417" t="s">
        <v>1488</v>
      </c>
      <c r="C301" s="417"/>
      <c r="D301" s="417"/>
      <c r="E301" s="417"/>
      <c r="F301" s="270" t="s">
        <v>786</v>
      </c>
      <c r="G301" s="269" t="str">
        <f t="shared" ref="G301:G332" ca="1" si="10">INDIRECT(CONCATENATE("'Форма ОУ ФГОС НОО'!",ADDRESS(COLUMN()+27,ROW()-300)))</f>
        <v>2 класс</v>
      </c>
    </row>
    <row r="302" spans="1:7" ht="15.75" customHeight="1">
      <c r="A302" s="416"/>
      <c r="B302" s="366" t="s">
        <v>1060</v>
      </c>
      <c r="C302" s="355" t="s">
        <v>1065</v>
      </c>
      <c r="D302" s="355"/>
      <c r="E302" s="355"/>
      <c r="F302" s="272" t="s">
        <v>890</v>
      </c>
      <c r="G302" s="269">
        <f t="shared" ca="1" si="10"/>
        <v>27</v>
      </c>
    </row>
    <row r="303" spans="1:7" ht="15.75" customHeight="1">
      <c r="A303" s="416"/>
      <c r="B303" s="366"/>
      <c r="C303" s="355" t="s">
        <v>1066</v>
      </c>
      <c r="D303" s="355"/>
      <c r="E303" s="355"/>
      <c r="F303" s="272" t="s">
        <v>890</v>
      </c>
      <c r="G303" s="269">
        <f t="shared" ca="1" si="10"/>
        <v>0</v>
      </c>
    </row>
    <row r="304" spans="1:7" ht="15.75" customHeight="1">
      <c r="A304" s="416"/>
      <c r="B304" s="366"/>
      <c r="C304" s="355" t="s">
        <v>1067</v>
      </c>
      <c r="D304" s="355"/>
      <c r="E304" s="355"/>
      <c r="F304" s="272" t="s">
        <v>890</v>
      </c>
      <c r="G304" s="269">
        <f t="shared" ca="1" si="10"/>
        <v>1</v>
      </c>
    </row>
    <row r="305" spans="1:7" ht="15.75" customHeight="1">
      <c r="A305" s="416"/>
      <c r="B305" s="366"/>
      <c r="C305" s="355" t="s">
        <v>1068</v>
      </c>
      <c r="D305" s="355"/>
      <c r="E305" s="355"/>
      <c r="F305" s="272" t="s">
        <v>890</v>
      </c>
      <c r="G305" s="269">
        <f t="shared" ca="1" si="10"/>
        <v>6</v>
      </c>
    </row>
    <row r="306" spans="1:7" ht="15.75" customHeight="1">
      <c r="A306" s="416"/>
      <c r="B306" s="366"/>
      <c r="C306" s="369" t="s">
        <v>1069</v>
      </c>
      <c r="D306" s="355" t="s">
        <v>1098</v>
      </c>
      <c r="E306" s="355"/>
      <c r="F306" s="272" t="s">
        <v>890</v>
      </c>
      <c r="G306" s="269">
        <f t="shared" ca="1" si="10"/>
        <v>3</v>
      </c>
    </row>
    <row r="307" spans="1:7" ht="15.75" customHeight="1">
      <c r="A307" s="416"/>
      <c r="B307" s="366"/>
      <c r="C307" s="369"/>
      <c r="D307" s="355" t="s">
        <v>1099</v>
      </c>
      <c r="E307" s="355"/>
      <c r="F307" s="272" t="s">
        <v>890</v>
      </c>
      <c r="G307" s="269">
        <f t="shared" ca="1" si="10"/>
        <v>8</v>
      </c>
    </row>
    <row r="308" spans="1:7" ht="15.75" customHeight="1">
      <c r="A308" s="416"/>
      <c r="B308" s="366"/>
      <c r="C308" s="369"/>
      <c r="D308" s="356" t="s">
        <v>1100</v>
      </c>
      <c r="E308" s="356"/>
      <c r="F308" s="272" t="s">
        <v>890</v>
      </c>
      <c r="G308" s="269">
        <f t="shared" ca="1" si="10"/>
        <v>0</v>
      </c>
    </row>
    <row r="309" spans="1:7" ht="15.75" customHeight="1">
      <c r="A309" s="416"/>
      <c r="B309" s="367" t="s">
        <v>1061</v>
      </c>
      <c r="C309" s="358" t="s">
        <v>1070</v>
      </c>
      <c r="D309" s="358"/>
      <c r="E309" s="358"/>
      <c r="F309" s="273" t="s">
        <v>786</v>
      </c>
      <c r="G309" s="269" t="str">
        <f t="shared" ca="1" si="10"/>
        <v>– «Школа России»;</v>
      </c>
    </row>
    <row r="310" spans="1:7" ht="64.5" customHeight="1">
      <c r="A310" s="416"/>
      <c r="B310" s="367"/>
      <c r="C310" s="357" t="s">
        <v>1071</v>
      </c>
      <c r="D310" s="357" t="s">
        <v>1101</v>
      </c>
      <c r="E310" s="81" t="s">
        <v>1114</v>
      </c>
      <c r="F310" s="273" t="s">
        <v>824</v>
      </c>
      <c r="G310" s="269">
        <f t="shared" ca="1" si="10"/>
        <v>0</v>
      </c>
    </row>
    <row r="311" spans="1:7" ht="51">
      <c r="A311" s="416"/>
      <c r="B311" s="367"/>
      <c r="C311" s="357"/>
      <c r="D311" s="357"/>
      <c r="E311" s="81" t="s">
        <v>1115</v>
      </c>
      <c r="F311" s="273" t="s">
        <v>824</v>
      </c>
      <c r="G311" s="269">
        <f t="shared" ca="1" si="10"/>
        <v>0</v>
      </c>
    </row>
    <row r="312" spans="1:7" ht="63.75">
      <c r="A312" s="416"/>
      <c r="B312" s="367"/>
      <c r="C312" s="357"/>
      <c r="D312" s="357"/>
      <c r="E312" s="81" t="s">
        <v>1116</v>
      </c>
      <c r="F312" s="273" t="s">
        <v>824</v>
      </c>
      <c r="G312" s="269">
        <f t="shared" ca="1" si="10"/>
        <v>0</v>
      </c>
    </row>
    <row r="313" spans="1:7" ht="15.75" customHeight="1">
      <c r="A313" s="416"/>
      <c r="B313" s="367"/>
      <c r="C313" s="357"/>
      <c r="D313" s="358" t="s">
        <v>1102</v>
      </c>
      <c r="E313" s="358"/>
      <c r="F313" s="273" t="s">
        <v>824</v>
      </c>
      <c r="G313" s="269">
        <f t="shared" ca="1" si="10"/>
        <v>0</v>
      </c>
    </row>
    <row r="314" spans="1:7" ht="15.75" customHeight="1">
      <c r="A314" s="416"/>
      <c r="B314" s="367"/>
      <c r="C314" s="357" t="s">
        <v>1072</v>
      </c>
      <c r="D314" s="358" t="s">
        <v>1103</v>
      </c>
      <c r="E314" s="358"/>
      <c r="F314" s="273" t="s">
        <v>824</v>
      </c>
      <c r="G314" s="269">
        <f t="shared" ca="1" si="10"/>
        <v>27</v>
      </c>
    </row>
    <row r="315" spans="1:7" ht="15.75" customHeight="1">
      <c r="A315" s="416"/>
      <c r="B315" s="367"/>
      <c r="C315" s="357"/>
      <c r="D315" s="358" t="s">
        <v>1104</v>
      </c>
      <c r="E315" s="358"/>
      <c r="F315" s="273" t="s">
        <v>824</v>
      </c>
      <c r="G315" s="269" t="str">
        <f t="shared" ca="1" si="10"/>
        <v/>
      </c>
    </row>
    <row r="316" spans="1:7" ht="15.75" customHeight="1">
      <c r="A316" s="416"/>
      <c r="B316" s="367"/>
      <c r="C316" s="358" t="s">
        <v>1073</v>
      </c>
      <c r="D316" s="358"/>
      <c r="E316" s="358"/>
      <c r="F316" s="273" t="s">
        <v>786</v>
      </c>
      <c r="G316" s="269" t="str">
        <f t="shared" ca="1" si="10"/>
        <v xml:space="preserve">во вторую смену </v>
      </c>
    </row>
    <row r="317" spans="1:7">
      <c r="A317" s="416"/>
      <c r="B317" s="367"/>
      <c r="C317" s="83"/>
      <c r="D317" s="87"/>
      <c r="E317" s="83" t="s">
        <v>1117</v>
      </c>
      <c r="F317" s="273" t="s">
        <v>786</v>
      </c>
      <c r="G317" s="269">
        <f t="shared" ca="1" si="10"/>
        <v>0</v>
      </c>
    </row>
    <row r="318" spans="1:7" ht="15.75" customHeight="1">
      <c r="A318" s="416"/>
      <c r="B318" s="367"/>
      <c r="C318" s="357" t="s">
        <v>1074</v>
      </c>
      <c r="D318" s="357"/>
      <c r="E318" s="357" t="s">
        <v>1118</v>
      </c>
      <c r="F318" s="274" t="s">
        <v>786</v>
      </c>
      <c r="G318" s="269">
        <f t="shared" ca="1" si="10"/>
        <v>0</v>
      </c>
    </row>
    <row r="319" spans="1:7">
      <c r="A319" s="416"/>
      <c r="B319" s="367"/>
      <c r="C319" s="357"/>
      <c r="D319" s="357"/>
      <c r="E319" s="357"/>
      <c r="F319" s="274" t="s">
        <v>824</v>
      </c>
      <c r="G319" s="269">
        <f t="shared" ca="1" si="10"/>
        <v>0</v>
      </c>
    </row>
    <row r="320" spans="1:7" ht="15.75" customHeight="1">
      <c r="A320" s="416"/>
      <c r="B320" s="367"/>
      <c r="C320" s="357"/>
      <c r="D320" s="357"/>
      <c r="E320" s="357" t="s">
        <v>1118</v>
      </c>
      <c r="F320" s="274" t="s">
        <v>786</v>
      </c>
      <c r="G320" s="269">
        <f t="shared" ca="1" si="10"/>
        <v>0</v>
      </c>
    </row>
    <row r="321" spans="1:7">
      <c r="A321" s="416"/>
      <c r="B321" s="367"/>
      <c r="C321" s="357"/>
      <c r="D321" s="357"/>
      <c r="E321" s="357"/>
      <c r="F321" s="274" t="s">
        <v>824</v>
      </c>
      <c r="G321" s="269">
        <f t="shared" ca="1" si="10"/>
        <v>0</v>
      </c>
    </row>
    <row r="322" spans="1:7" ht="26.25" customHeight="1">
      <c r="A322" s="416"/>
      <c r="B322" s="367"/>
      <c r="C322" s="357" t="s">
        <v>1075</v>
      </c>
      <c r="D322" s="357"/>
      <c r="E322" s="82" t="s">
        <v>1119</v>
      </c>
      <c r="F322" s="274" t="s">
        <v>1125</v>
      </c>
      <c r="G322" s="269">
        <f t="shared" ca="1" si="10"/>
        <v>0</v>
      </c>
    </row>
    <row r="323" spans="1:7" ht="25.5">
      <c r="A323" s="416"/>
      <c r="B323" s="367"/>
      <c r="C323" s="357"/>
      <c r="D323" s="357"/>
      <c r="E323" s="82" t="s">
        <v>1120</v>
      </c>
      <c r="F323" s="274" t="s">
        <v>824</v>
      </c>
      <c r="G323" s="269">
        <f t="shared" ca="1" si="10"/>
        <v>0</v>
      </c>
    </row>
    <row r="324" spans="1:7" ht="15.75" customHeight="1">
      <c r="A324" s="416"/>
      <c r="B324" s="365" t="s">
        <v>1062</v>
      </c>
      <c r="C324" s="359" t="s">
        <v>1076</v>
      </c>
      <c r="D324" s="359" t="s">
        <v>1105</v>
      </c>
      <c r="E324" s="88" t="s">
        <v>1121</v>
      </c>
      <c r="F324" s="273" t="s">
        <v>824</v>
      </c>
      <c r="G324" s="269">
        <f t="shared" ca="1" si="10"/>
        <v>0</v>
      </c>
    </row>
    <row r="325" spans="1:7">
      <c r="A325" s="416"/>
      <c r="B325" s="365"/>
      <c r="C325" s="359"/>
      <c r="D325" s="359"/>
      <c r="E325" s="77" t="s">
        <v>1122</v>
      </c>
      <c r="F325" s="273" t="s">
        <v>824</v>
      </c>
      <c r="G325" s="269">
        <f t="shared" ca="1" si="10"/>
        <v>0</v>
      </c>
    </row>
    <row r="326" spans="1:7" ht="15.75" customHeight="1">
      <c r="A326" s="416"/>
      <c r="B326" s="365"/>
      <c r="C326" s="359"/>
      <c r="D326" s="360" t="s">
        <v>1106</v>
      </c>
      <c r="E326" s="77" t="s">
        <v>1121</v>
      </c>
      <c r="F326" s="273" t="s">
        <v>824</v>
      </c>
      <c r="G326" s="269">
        <f t="shared" ca="1" si="10"/>
        <v>0</v>
      </c>
    </row>
    <row r="327" spans="1:7">
      <c r="A327" s="416"/>
      <c r="B327" s="365"/>
      <c r="C327" s="359"/>
      <c r="D327" s="360"/>
      <c r="E327" s="77" t="s">
        <v>1122</v>
      </c>
      <c r="F327" s="273" t="s">
        <v>824</v>
      </c>
      <c r="G327" s="269">
        <f t="shared" ca="1" si="10"/>
        <v>0</v>
      </c>
    </row>
    <row r="328" spans="1:7" ht="15.75" customHeight="1">
      <c r="A328" s="416"/>
      <c r="B328" s="365"/>
      <c r="C328" s="359"/>
      <c r="D328" s="360" t="s">
        <v>1107</v>
      </c>
      <c r="E328" s="77" t="s">
        <v>1121</v>
      </c>
      <c r="F328" s="273" t="s">
        <v>824</v>
      </c>
      <c r="G328" s="269">
        <f t="shared" ca="1" si="10"/>
        <v>0</v>
      </c>
    </row>
    <row r="329" spans="1:7">
      <c r="A329" s="416"/>
      <c r="B329" s="365"/>
      <c r="C329" s="359"/>
      <c r="D329" s="360"/>
      <c r="E329" s="77" t="s">
        <v>1122</v>
      </c>
      <c r="F329" s="273" t="s">
        <v>824</v>
      </c>
      <c r="G329" s="269">
        <f t="shared" ca="1" si="10"/>
        <v>0</v>
      </c>
    </row>
    <row r="330" spans="1:7" ht="15.75" customHeight="1">
      <c r="A330" s="416"/>
      <c r="B330" s="365"/>
      <c r="C330" s="359"/>
      <c r="D330" s="360" t="s">
        <v>1108</v>
      </c>
      <c r="E330" s="77" t="s">
        <v>1121</v>
      </c>
      <c r="F330" s="273" t="s">
        <v>824</v>
      </c>
      <c r="G330" s="269">
        <f t="shared" ca="1" si="10"/>
        <v>27</v>
      </c>
    </row>
    <row r="331" spans="1:7">
      <c r="A331" s="416"/>
      <c r="B331" s="365"/>
      <c r="C331" s="359"/>
      <c r="D331" s="360"/>
      <c r="E331" s="77" t="s">
        <v>1122</v>
      </c>
      <c r="F331" s="273" t="s">
        <v>824</v>
      </c>
      <c r="G331" s="269">
        <f t="shared" ca="1" si="10"/>
        <v>0</v>
      </c>
    </row>
    <row r="332" spans="1:7" ht="15.75" customHeight="1">
      <c r="A332" s="416"/>
      <c r="B332" s="365"/>
      <c r="C332" s="359"/>
      <c r="D332" s="360" t="s">
        <v>1109</v>
      </c>
      <c r="E332" s="77" t="s">
        <v>1121</v>
      </c>
      <c r="F332" s="273" t="s">
        <v>824</v>
      </c>
      <c r="G332" s="269">
        <f t="shared" ca="1" si="10"/>
        <v>0</v>
      </c>
    </row>
    <row r="333" spans="1:7">
      <c r="A333" s="416"/>
      <c r="B333" s="365"/>
      <c r="C333" s="359"/>
      <c r="D333" s="360"/>
      <c r="E333" s="77" t="s">
        <v>1122</v>
      </c>
      <c r="F333" s="273" t="s">
        <v>824</v>
      </c>
      <c r="G333" s="269">
        <f t="shared" ref="G333:G360" ca="1" si="11">INDIRECT(CONCATENATE("'Форма ОУ ФГОС НОО'!",ADDRESS(COLUMN()+27,ROW()-300)))</f>
        <v>0</v>
      </c>
    </row>
    <row r="334" spans="1:7" ht="15.75" customHeight="1">
      <c r="A334" s="416"/>
      <c r="B334" s="365"/>
      <c r="C334" s="359"/>
      <c r="D334" s="360" t="s">
        <v>1110</v>
      </c>
      <c r="E334" s="77" t="s">
        <v>1121</v>
      </c>
      <c r="F334" s="273" t="s">
        <v>824</v>
      </c>
      <c r="G334" s="269">
        <f t="shared" ca="1" si="11"/>
        <v>0</v>
      </c>
    </row>
    <row r="335" spans="1:7">
      <c r="A335" s="416"/>
      <c r="B335" s="365"/>
      <c r="C335" s="359"/>
      <c r="D335" s="360"/>
      <c r="E335" s="77" t="s">
        <v>1122</v>
      </c>
      <c r="F335" s="273" t="s">
        <v>824</v>
      </c>
      <c r="G335" s="269">
        <f t="shared" ca="1" si="11"/>
        <v>0</v>
      </c>
    </row>
    <row r="336" spans="1:7" ht="15.75" customHeight="1">
      <c r="A336" s="416"/>
      <c r="B336" s="368" t="s">
        <v>1063</v>
      </c>
      <c r="C336" s="355" t="s">
        <v>1077</v>
      </c>
      <c r="D336" s="355"/>
      <c r="E336" s="355"/>
      <c r="F336" s="273" t="s">
        <v>786</v>
      </c>
      <c r="G336" s="269" t="str">
        <f t="shared" ca="1" si="11"/>
        <v xml:space="preserve">от 0,5 до 1 ставки </v>
      </c>
    </row>
    <row r="337" spans="1:7" ht="15.75" customHeight="1">
      <c r="A337" s="416"/>
      <c r="B337" s="368"/>
      <c r="C337" s="355" t="s">
        <v>1078</v>
      </c>
      <c r="D337" s="355"/>
      <c r="E337" s="355"/>
      <c r="F337" s="273" t="s">
        <v>786</v>
      </c>
      <c r="G337" s="269" t="str">
        <f t="shared" ca="1" si="11"/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338" spans="1:7" ht="15.75" customHeight="1">
      <c r="A338" s="416"/>
      <c r="B338" s="368"/>
      <c r="C338" s="355" t="s">
        <v>1079</v>
      </c>
      <c r="D338" s="355"/>
      <c r="E338" s="355"/>
      <c r="F338" s="275" t="s">
        <v>1126</v>
      </c>
      <c r="G338" s="269">
        <f t="shared" ca="1" si="11"/>
        <v>0</v>
      </c>
    </row>
    <row r="339" spans="1:7" ht="15.75" customHeight="1">
      <c r="A339" s="416"/>
      <c r="B339" s="368"/>
      <c r="C339" s="360" t="s">
        <v>1080</v>
      </c>
      <c r="D339" s="355" t="s">
        <v>1111</v>
      </c>
      <c r="E339" s="355"/>
      <c r="F339" s="273" t="s">
        <v>786</v>
      </c>
      <c r="G339" s="269">
        <f t="shared" ca="1" si="11"/>
        <v>0</v>
      </c>
    </row>
    <row r="340" spans="1:7" ht="15.75" customHeight="1">
      <c r="A340" s="416"/>
      <c r="B340" s="368"/>
      <c r="C340" s="360"/>
      <c r="D340" s="355" t="s">
        <v>1112</v>
      </c>
      <c r="E340" s="355"/>
      <c r="F340" s="273" t="s">
        <v>786</v>
      </c>
      <c r="G340" s="269">
        <f t="shared" ca="1" si="11"/>
        <v>0</v>
      </c>
    </row>
    <row r="341" spans="1:7" ht="15.75" customHeight="1">
      <c r="A341" s="416"/>
      <c r="B341" s="368"/>
      <c r="C341" s="360"/>
      <c r="D341" s="355" t="s">
        <v>1113</v>
      </c>
      <c r="E341" s="355"/>
      <c r="F341" s="273" t="s">
        <v>786</v>
      </c>
      <c r="G341" s="269">
        <f t="shared" ca="1" si="11"/>
        <v>0</v>
      </c>
    </row>
    <row r="342" spans="1:7" ht="15.75" customHeight="1">
      <c r="A342" s="416"/>
      <c r="B342" s="368"/>
      <c r="C342" s="355" t="s">
        <v>1081</v>
      </c>
      <c r="D342" s="355"/>
      <c r="E342" s="355"/>
      <c r="F342" s="273" t="s">
        <v>786</v>
      </c>
      <c r="G342" s="269" t="str">
        <f t="shared" ca="1" si="11"/>
        <v>35 и более</v>
      </c>
    </row>
    <row r="343" spans="1:7" ht="15.75" customHeight="1">
      <c r="A343" s="416"/>
      <c r="B343" s="368"/>
      <c r="C343" s="355" t="s">
        <v>1082</v>
      </c>
      <c r="D343" s="355"/>
      <c r="E343" s="355"/>
      <c r="F343" s="273" t="s">
        <v>786</v>
      </c>
      <c r="G343" s="269" t="str">
        <f t="shared" ca="1" si="11"/>
        <v xml:space="preserve">высшая квалификационная категория </v>
      </c>
    </row>
    <row r="344" spans="1:7" ht="26.25" customHeight="1">
      <c r="A344" s="416"/>
      <c r="B344" s="368"/>
      <c r="C344" s="355" t="s">
        <v>1083</v>
      </c>
      <c r="D344" s="355"/>
      <c r="E344" s="77" t="s">
        <v>1123</v>
      </c>
      <c r="F344" s="275" t="s">
        <v>1126</v>
      </c>
      <c r="G344" s="269">
        <f t="shared" ca="1" si="11"/>
        <v>0</v>
      </c>
    </row>
    <row r="345" spans="1:7" ht="51">
      <c r="A345" s="416"/>
      <c r="B345" s="368"/>
      <c r="C345" s="355"/>
      <c r="D345" s="355"/>
      <c r="E345" s="77" t="s">
        <v>1124</v>
      </c>
      <c r="F345" s="273" t="s">
        <v>786</v>
      </c>
      <c r="G345" s="269">
        <f t="shared" ca="1" si="11"/>
        <v>2020</v>
      </c>
    </row>
    <row r="346" spans="1:7" ht="51">
      <c r="A346" s="416"/>
      <c r="B346" s="368"/>
      <c r="C346" s="355"/>
      <c r="D346" s="355"/>
      <c r="E346" s="77" t="s">
        <v>1113</v>
      </c>
      <c r="F346" s="273" t="s">
        <v>1127</v>
      </c>
      <c r="G346" s="269" t="str">
        <f t="shared" ca="1" si="11"/>
        <v xml:space="preserve">СКИРО ПК и ПРО </v>
      </c>
    </row>
    <row r="347" spans="1:7" ht="15.75" customHeight="1">
      <c r="A347" s="416"/>
      <c r="B347" s="366" t="s">
        <v>1064</v>
      </c>
      <c r="C347" s="361" t="s">
        <v>1084</v>
      </c>
      <c r="D347" s="361"/>
      <c r="E347" s="361"/>
      <c r="F347" s="273" t="s">
        <v>786</v>
      </c>
      <c r="G347" s="269" t="str">
        <f t="shared" ca="1" si="11"/>
        <v>да</v>
      </c>
    </row>
    <row r="348" spans="1:7" ht="15.75" customHeight="1">
      <c r="A348" s="416"/>
      <c r="B348" s="366"/>
      <c r="C348" s="361" t="s">
        <v>1085</v>
      </c>
      <c r="D348" s="361"/>
      <c r="E348" s="361"/>
      <c r="F348" s="273" t="s">
        <v>786</v>
      </c>
      <c r="G348" s="269" t="str">
        <f t="shared" ca="1" si="11"/>
        <v>да</v>
      </c>
    </row>
    <row r="349" spans="1:7" ht="15.75" customHeight="1">
      <c r="A349" s="416"/>
      <c r="B349" s="366"/>
      <c r="C349" s="361" t="s">
        <v>1086</v>
      </c>
      <c r="D349" s="361"/>
      <c r="E349" s="361"/>
      <c r="F349" s="273" t="s">
        <v>786</v>
      </c>
      <c r="G349" s="269" t="str">
        <f t="shared" ca="1" si="11"/>
        <v>да</v>
      </c>
    </row>
    <row r="350" spans="1:7" ht="15.75" customHeight="1">
      <c r="A350" s="416"/>
      <c r="B350" s="366"/>
      <c r="C350" s="361" t="s">
        <v>1087</v>
      </c>
      <c r="D350" s="361"/>
      <c r="E350" s="361"/>
      <c r="F350" s="273" t="s">
        <v>786</v>
      </c>
      <c r="G350" s="269" t="str">
        <f t="shared" ca="1" si="11"/>
        <v>да</v>
      </c>
    </row>
    <row r="351" spans="1:7" ht="15.75" customHeight="1">
      <c r="A351" s="416"/>
      <c r="B351" s="366"/>
      <c r="C351" s="361" t="s">
        <v>1088</v>
      </c>
      <c r="D351" s="361"/>
      <c r="E351" s="361"/>
      <c r="F351" s="273" t="s">
        <v>786</v>
      </c>
      <c r="G351" s="269" t="str">
        <f t="shared" ca="1" si="11"/>
        <v>да</v>
      </c>
    </row>
    <row r="352" spans="1:7" ht="15.75" customHeight="1">
      <c r="A352" s="416"/>
      <c r="B352" s="366"/>
      <c r="C352" s="363" t="s">
        <v>1089</v>
      </c>
      <c r="D352" s="363"/>
      <c r="E352" s="363"/>
      <c r="F352" s="273" t="s">
        <v>786</v>
      </c>
      <c r="G352" s="269" t="str">
        <f t="shared" ca="1" si="11"/>
        <v>да</v>
      </c>
    </row>
    <row r="353" spans="1:7" ht="15.75" customHeight="1">
      <c r="A353" s="416"/>
      <c r="B353" s="366"/>
      <c r="C353" s="361" t="s">
        <v>1090</v>
      </c>
      <c r="D353" s="361"/>
      <c r="E353" s="361"/>
      <c r="F353" s="273" t="s">
        <v>786</v>
      </c>
      <c r="G353" s="269" t="str">
        <f t="shared" ca="1" si="11"/>
        <v>да</v>
      </c>
    </row>
    <row r="354" spans="1:7" ht="15.75" customHeight="1">
      <c r="A354" s="416"/>
      <c r="B354" s="366"/>
      <c r="C354" s="361" t="s">
        <v>1091</v>
      </c>
      <c r="D354" s="361"/>
      <c r="E354" s="361"/>
      <c r="F354" s="273" t="s">
        <v>786</v>
      </c>
      <c r="G354" s="269" t="str">
        <f t="shared" ca="1" si="11"/>
        <v>да</v>
      </c>
    </row>
    <row r="355" spans="1:7" ht="15.75" customHeight="1">
      <c r="A355" s="416"/>
      <c r="B355" s="366"/>
      <c r="C355" s="363" t="s">
        <v>1092</v>
      </c>
      <c r="D355" s="363"/>
      <c r="E355" s="363"/>
      <c r="F355" s="273" t="s">
        <v>786</v>
      </c>
      <c r="G355" s="269" t="str">
        <f t="shared" ca="1" si="11"/>
        <v>да</v>
      </c>
    </row>
    <row r="356" spans="1:7" ht="15.75" customHeight="1">
      <c r="A356" s="416"/>
      <c r="B356" s="366"/>
      <c r="C356" s="415" t="s">
        <v>1093</v>
      </c>
      <c r="D356" s="415"/>
      <c r="E356" s="415"/>
      <c r="F356" s="273" t="s">
        <v>786</v>
      </c>
      <c r="G356" s="269" t="str">
        <f t="shared" ca="1" si="11"/>
        <v>да</v>
      </c>
    </row>
    <row r="357" spans="1:7" ht="15.75" customHeight="1">
      <c r="A357" s="368" t="s">
        <v>1489</v>
      </c>
      <c r="B357" s="368"/>
      <c r="C357" s="354" t="s">
        <v>1094</v>
      </c>
      <c r="D357" s="354"/>
      <c r="E357" s="354"/>
      <c r="F357" s="276" t="s">
        <v>824</v>
      </c>
      <c r="G357" s="269">
        <f t="shared" ca="1" si="11"/>
        <v>0</v>
      </c>
    </row>
    <row r="358" spans="1:7" ht="15.75" customHeight="1">
      <c r="A358" s="368"/>
      <c r="B358" s="368"/>
      <c r="C358" s="354" t="s">
        <v>1095</v>
      </c>
      <c r="D358" s="354"/>
      <c r="E358" s="354"/>
      <c r="F358" s="276" t="s">
        <v>824</v>
      </c>
      <c r="G358" s="269">
        <f t="shared" ca="1" si="11"/>
        <v>0</v>
      </c>
    </row>
    <row r="359" spans="1:7" ht="15.75" customHeight="1">
      <c r="A359" s="368"/>
      <c r="B359" s="368"/>
      <c r="C359" s="354" t="s">
        <v>1096</v>
      </c>
      <c r="D359" s="354"/>
      <c r="E359" s="354"/>
      <c r="F359" s="276" t="s">
        <v>824</v>
      </c>
      <c r="G359" s="269">
        <f t="shared" ca="1" si="11"/>
        <v>0</v>
      </c>
    </row>
    <row r="360" spans="1:7" ht="15.75" customHeight="1">
      <c r="A360" s="368"/>
      <c r="B360" s="368"/>
      <c r="C360" s="354" t="s">
        <v>1097</v>
      </c>
      <c r="D360" s="354"/>
      <c r="E360" s="354"/>
      <c r="F360" s="276" t="s">
        <v>824</v>
      </c>
      <c r="G360" s="269">
        <f t="shared" ca="1" si="11"/>
        <v>0</v>
      </c>
    </row>
    <row r="361" spans="1:7">
      <c r="A361" s="411" t="s">
        <v>1149</v>
      </c>
      <c r="B361" s="412" t="s">
        <v>1488</v>
      </c>
      <c r="C361" s="412"/>
      <c r="D361" s="412"/>
      <c r="E361" s="412"/>
      <c r="F361" s="277" t="s">
        <v>786</v>
      </c>
      <c r="G361" s="269" t="str">
        <f t="shared" ref="G361:G404" ca="1" si="12">INDIRECT(CONCATENATE("'Форма ОУ ФГОС ООО, кадры 5-11'!",ADDRESS(COLUMN()+59,ROW()-360)))</f>
        <v>5 класс</v>
      </c>
    </row>
    <row r="362" spans="1:7" ht="15.75" customHeight="1">
      <c r="A362" s="411"/>
      <c r="B362" s="407" t="s">
        <v>1060</v>
      </c>
      <c r="C362" s="413" t="s">
        <v>1065</v>
      </c>
      <c r="D362" s="413"/>
      <c r="E362" s="413"/>
      <c r="F362" s="279" t="s">
        <v>890</v>
      </c>
      <c r="G362" s="269">
        <f t="shared" ca="1" si="12"/>
        <v>28</v>
      </c>
    </row>
    <row r="363" spans="1:7" ht="15.75" customHeight="1">
      <c r="A363" s="411"/>
      <c r="B363" s="407"/>
      <c r="C363" s="410" t="s">
        <v>1066</v>
      </c>
      <c r="D363" s="410"/>
      <c r="E363" s="410"/>
      <c r="F363" s="281" t="s">
        <v>890</v>
      </c>
      <c r="G363" s="269">
        <f t="shared" ca="1" si="12"/>
        <v>0</v>
      </c>
    </row>
    <row r="364" spans="1:7" ht="15.75" customHeight="1">
      <c r="A364" s="411"/>
      <c r="B364" s="407"/>
      <c r="C364" s="410" t="s">
        <v>1067</v>
      </c>
      <c r="D364" s="410"/>
      <c r="E364" s="410"/>
      <c r="F364" s="281" t="s">
        <v>890</v>
      </c>
      <c r="G364" s="269">
        <f t="shared" ca="1" si="12"/>
        <v>1</v>
      </c>
    </row>
    <row r="365" spans="1:7" ht="15.75" customHeight="1">
      <c r="A365" s="411"/>
      <c r="B365" s="407"/>
      <c r="C365" s="410" t="s">
        <v>1068</v>
      </c>
      <c r="D365" s="410"/>
      <c r="E365" s="410"/>
      <c r="F365" s="281" t="s">
        <v>890</v>
      </c>
      <c r="G365" s="269">
        <f t="shared" ca="1" si="12"/>
        <v>7</v>
      </c>
    </row>
    <row r="366" spans="1:7" ht="15.75" customHeight="1">
      <c r="A366" s="411"/>
      <c r="B366" s="407"/>
      <c r="C366" s="410" t="s">
        <v>1069</v>
      </c>
      <c r="D366" s="410" t="s">
        <v>1098</v>
      </c>
      <c r="E366" s="410"/>
      <c r="F366" s="281" t="s">
        <v>890</v>
      </c>
      <c r="G366" s="269">
        <f t="shared" ca="1" si="12"/>
        <v>5</v>
      </c>
    </row>
    <row r="367" spans="1:7" ht="15.75" customHeight="1">
      <c r="A367" s="411"/>
      <c r="B367" s="407"/>
      <c r="C367" s="410"/>
      <c r="D367" s="410" t="s">
        <v>1099</v>
      </c>
      <c r="E367" s="410"/>
      <c r="F367" s="281" t="s">
        <v>890</v>
      </c>
      <c r="G367" s="269">
        <f t="shared" ca="1" si="12"/>
        <v>11</v>
      </c>
    </row>
    <row r="368" spans="1:7" ht="15.75" customHeight="1">
      <c r="A368" s="411"/>
      <c r="B368" s="407"/>
      <c r="C368" s="410"/>
      <c r="D368" s="410" t="s">
        <v>1100</v>
      </c>
      <c r="E368" s="410"/>
      <c r="F368" s="281" t="s">
        <v>890</v>
      </c>
      <c r="G368" s="269">
        <f t="shared" ca="1" si="12"/>
        <v>0</v>
      </c>
    </row>
    <row r="369" spans="1:7" ht="64.5" customHeight="1">
      <c r="A369" s="411"/>
      <c r="B369" s="407" t="s">
        <v>1152</v>
      </c>
      <c r="C369" s="410" t="s">
        <v>1071</v>
      </c>
      <c r="D369" s="410" t="s">
        <v>1161</v>
      </c>
      <c r="E369" s="280" t="s">
        <v>1114</v>
      </c>
      <c r="F369" s="282" t="s">
        <v>824</v>
      </c>
      <c r="G369" s="269">
        <f t="shared" ca="1" si="12"/>
        <v>0</v>
      </c>
    </row>
    <row r="370" spans="1:7" ht="51">
      <c r="A370" s="411"/>
      <c r="B370" s="407"/>
      <c r="C370" s="410"/>
      <c r="D370" s="410"/>
      <c r="E370" s="280" t="s">
        <v>1115</v>
      </c>
      <c r="F370" s="282" t="s">
        <v>824</v>
      </c>
      <c r="G370" s="269">
        <f t="shared" ca="1" si="12"/>
        <v>0</v>
      </c>
    </row>
    <row r="371" spans="1:7" ht="89.25">
      <c r="A371" s="411"/>
      <c r="B371" s="407"/>
      <c r="C371" s="410"/>
      <c r="D371" s="410"/>
      <c r="E371" s="280" t="s">
        <v>1167</v>
      </c>
      <c r="F371" s="282" t="s">
        <v>824</v>
      </c>
      <c r="G371" s="269">
        <f t="shared" ca="1" si="12"/>
        <v>0</v>
      </c>
    </row>
    <row r="372" spans="1:7" ht="15.75" customHeight="1">
      <c r="A372" s="411"/>
      <c r="B372" s="407"/>
      <c r="C372" s="410"/>
      <c r="D372" s="410" t="s">
        <v>1162</v>
      </c>
      <c r="E372" s="410"/>
      <c r="F372" s="282" t="s">
        <v>824</v>
      </c>
      <c r="G372" s="269">
        <f t="shared" ca="1" si="12"/>
        <v>0</v>
      </c>
    </row>
    <row r="373" spans="1:7" ht="15.75" customHeight="1">
      <c r="A373" s="411"/>
      <c r="B373" s="407"/>
      <c r="C373" s="414" t="s">
        <v>1072</v>
      </c>
      <c r="D373" s="410" t="s">
        <v>1103</v>
      </c>
      <c r="E373" s="410"/>
      <c r="F373" s="282" t="s">
        <v>824</v>
      </c>
      <c r="G373" s="269">
        <f t="shared" ca="1" si="12"/>
        <v>28</v>
      </c>
    </row>
    <row r="374" spans="1:7" ht="15.75" customHeight="1">
      <c r="A374" s="411"/>
      <c r="B374" s="407"/>
      <c r="C374" s="414"/>
      <c r="D374" s="410" t="s">
        <v>1104</v>
      </c>
      <c r="E374" s="410"/>
      <c r="F374" s="282" t="s">
        <v>824</v>
      </c>
      <c r="G374" s="269" t="str">
        <f t="shared" ca="1" si="12"/>
        <v/>
      </c>
    </row>
    <row r="375" spans="1:7" ht="15.75" customHeight="1">
      <c r="A375" s="411"/>
      <c r="B375" s="407"/>
      <c r="C375" s="410" t="s">
        <v>1154</v>
      </c>
      <c r="D375" s="410"/>
      <c r="E375" s="410"/>
      <c r="F375" s="282" t="s">
        <v>786</v>
      </c>
      <c r="G375" s="269" t="str">
        <f t="shared" ca="1" si="12"/>
        <v>в первую смену</v>
      </c>
    </row>
    <row r="376" spans="1:7">
      <c r="A376" s="411"/>
      <c r="B376" s="407"/>
      <c r="C376" s="280"/>
      <c r="D376" s="280"/>
      <c r="E376" s="280" t="s">
        <v>1117</v>
      </c>
      <c r="F376" s="282" t="s">
        <v>786</v>
      </c>
      <c r="G376" s="269">
        <f t="shared" ca="1" si="12"/>
        <v>0</v>
      </c>
    </row>
    <row r="377" spans="1:7" ht="15.75" customHeight="1">
      <c r="A377" s="411"/>
      <c r="B377" s="407"/>
      <c r="C377" s="410" t="s">
        <v>1155</v>
      </c>
      <c r="D377" s="410"/>
      <c r="E377" s="410" t="s">
        <v>1118</v>
      </c>
      <c r="F377" s="282" t="s">
        <v>786</v>
      </c>
      <c r="G377" s="269">
        <f t="shared" ca="1" si="12"/>
        <v>0</v>
      </c>
    </row>
    <row r="378" spans="1:7">
      <c r="A378" s="411"/>
      <c r="B378" s="407"/>
      <c r="C378" s="410"/>
      <c r="D378" s="410"/>
      <c r="E378" s="410"/>
      <c r="F378" s="282" t="s">
        <v>824</v>
      </c>
      <c r="G378" s="269">
        <f t="shared" ca="1" si="12"/>
        <v>0</v>
      </c>
    </row>
    <row r="379" spans="1:7" ht="15.75" customHeight="1">
      <c r="A379" s="411"/>
      <c r="B379" s="407"/>
      <c r="C379" s="410"/>
      <c r="D379" s="410"/>
      <c r="E379" s="410" t="s">
        <v>1118</v>
      </c>
      <c r="F379" s="282" t="s">
        <v>786</v>
      </c>
      <c r="G379" s="269">
        <f t="shared" ca="1" si="12"/>
        <v>0</v>
      </c>
    </row>
    <row r="380" spans="1:7">
      <c r="A380" s="411"/>
      <c r="B380" s="407"/>
      <c r="C380" s="410"/>
      <c r="D380" s="410"/>
      <c r="E380" s="410"/>
      <c r="F380" s="282" t="s">
        <v>824</v>
      </c>
      <c r="G380" s="269">
        <f t="shared" ca="1" si="12"/>
        <v>0</v>
      </c>
    </row>
    <row r="381" spans="1:7" ht="26.25" customHeight="1">
      <c r="A381" s="411"/>
      <c r="B381" s="410" t="s">
        <v>1153</v>
      </c>
      <c r="C381" s="410"/>
      <c r="D381" s="410"/>
      <c r="E381" s="280" t="s">
        <v>1119</v>
      </c>
      <c r="F381" s="282" t="s">
        <v>1125</v>
      </c>
      <c r="G381" s="269">
        <f t="shared" ca="1" si="12"/>
        <v>1</v>
      </c>
    </row>
    <row r="382" spans="1:7" ht="25.5">
      <c r="A382" s="411"/>
      <c r="B382" s="410"/>
      <c r="C382" s="410"/>
      <c r="D382" s="410"/>
      <c r="E382" s="280" t="s">
        <v>1120</v>
      </c>
      <c r="F382" s="282" t="s">
        <v>824</v>
      </c>
      <c r="G382" s="269">
        <f t="shared" ca="1" si="12"/>
        <v>28</v>
      </c>
    </row>
    <row r="383" spans="1:7" ht="15.75" customHeight="1">
      <c r="A383" s="411"/>
      <c r="B383" s="407" t="s">
        <v>1062</v>
      </c>
      <c r="C383" s="410" t="s">
        <v>1156</v>
      </c>
      <c r="D383" s="410" t="s">
        <v>1105</v>
      </c>
      <c r="E383" s="280" t="s">
        <v>1121</v>
      </c>
      <c r="F383" s="282" t="s">
        <v>824</v>
      </c>
      <c r="G383" s="269">
        <f t="shared" ca="1" si="12"/>
        <v>9</v>
      </c>
    </row>
    <row r="384" spans="1:7">
      <c r="A384" s="411"/>
      <c r="B384" s="407"/>
      <c r="C384" s="410"/>
      <c r="D384" s="410"/>
      <c r="E384" s="280" t="s">
        <v>1122</v>
      </c>
      <c r="F384" s="282" t="s">
        <v>824</v>
      </c>
      <c r="G384" s="269">
        <f t="shared" ca="1" si="12"/>
        <v>0</v>
      </c>
    </row>
    <row r="385" spans="1:7" ht="15.75" customHeight="1">
      <c r="A385" s="411"/>
      <c r="B385" s="407"/>
      <c r="C385" s="410"/>
      <c r="D385" s="410" t="s">
        <v>1106</v>
      </c>
      <c r="E385" s="280" t="s">
        <v>1121</v>
      </c>
      <c r="F385" s="282" t="s">
        <v>824</v>
      </c>
      <c r="G385" s="269">
        <f t="shared" ca="1" si="12"/>
        <v>28</v>
      </c>
    </row>
    <row r="386" spans="1:7">
      <c r="A386" s="411"/>
      <c r="B386" s="407"/>
      <c r="C386" s="410"/>
      <c r="D386" s="410"/>
      <c r="E386" s="280" t="s">
        <v>1122</v>
      </c>
      <c r="F386" s="282" t="s">
        <v>824</v>
      </c>
      <c r="G386" s="269">
        <f t="shared" ca="1" si="12"/>
        <v>0</v>
      </c>
    </row>
    <row r="387" spans="1:7" ht="15.75" customHeight="1">
      <c r="A387" s="411"/>
      <c r="B387" s="407"/>
      <c r="C387" s="410"/>
      <c r="D387" s="410" t="s">
        <v>1107</v>
      </c>
      <c r="E387" s="280" t="s">
        <v>1121</v>
      </c>
      <c r="F387" s="282" t="s">
        <v>824</v>
      </c>
      <c r="G387" s="269">
        <f t="shared" ca="1" si="12"/>
        <v>0</v>
      </c>
    </row>
    <row r="388" spans="1:7">
      <c r="A388" s="411"/>
      <c r="B388" s="407"/>
      <c r="C388" s="410"/>
      <c r="D388" s="410"/>
      <c r="E388" s="280" t="s">
        <v>1122</v>
      </c>
      <c r="F388" s="282" t="s">
        <v>824</v>
      </c>
      <c r="G388" s="269">
        <f t="shared" ca="1" si="12"/>
        <v>0</v>
      </c>
    </row>
    <row r="389" spans="1:7" ht="15.75" customHeight="1">
      <c r="A389" s="411"/>
      <c r="B389" s="407"/>
      <c r="C389" s="410"/>
      <c r="D389" s="410" t="s">
        <v>1108</v>
      </c>
      <c r="E389" s="280" t="s">
        <v>1121</v>
      </c>
      <c r="F389" s="282" t="s">
        <v>824</v>
      </c>
      <c r="G389" s="269">
        <f t="shared" ca="1" si="12"/>
        <v>0</v>
      </c>
    </row>
    <row r="390" spans="1:7">
      <c r="A390" s="411"/>
      <c r="B390" s="407"/>
      <c r="C390" s="410"/>
      <c r="D390" s="410"/>
      <c r="E390" s="280" t="s">
        <v>1122</v>
      </c>
      <c r="F390" s="282" t="s">
        <v>824</v>
      </c>
      <c r="G390" s="269">
        <f t="shared" ca="1" si="12"/>
        <v>0</v>
      </c>
    </row>
    <row r="391" spans="1:7" ht="15.75" customHeight="1">
      <c r="A391" s="411"/>
      <c r="B391" s="407"/>
      <c r="C391" s="410"/>
      <c r="D391" s="410" t="s">
        <v>1109</v>
      </c>
      <c r="E391" s="280" t="s">
        <v>1121</v>
      </c>
      <c r="F391" s="282" t="s">
        <v>824</v>
      </c>
      <c r="G391" s="269">
        <f t="shared" ca="1" si="12"/>
        <v>0</v>
      </c>
    </row>
    <row r="392" spans="1:7">
      <c r="A392" s="411"/>
      <c r="B392" s="407"/>
      <c r="C392" s="410"/>
      <c r="D392" s="410"/>
      <c r="E392" s="280" t="s">
        <v>1122</v>
      </c>
      <c r="F392" s="282" t="s">
        <v>824</v>
      </c>
      <c r="G392" s="269">
        <f t="shared" ca="1" si="12"/>
        <v>0</v>
      </c>
    </row>
    <row r="393" spans="1:7" ht="15.75" customHeight="1">
      <c r="A393" s="411"/>
      <c r="B393" s="407"/>
      <c r="C393" s="410"/>
      <c r="D393" s="410" t="s">
        <v>1110</v>
      </c>
      <c r="E393" s="280" t="s">
        <v>1121</v>
      </c>
      <c r="F393" s="282" t="s">
        <v>824</v>
      </c>
      <c r="G393" s="269">
        <f t="shared" ca="1" si="12"/>
        <v>0</v>
      </c>
    </row>
    <row r="394" spans="1:7">
      <c r="A394" s="411"/>
      <c r="B394" s="407"/>
      <c r="C394" s="410"/>
      <c r="D394" s="410"/>
      <c r="E394" s="280" t="s">
        <v>1122</v>
      </c>
      <c r="F394" s="282" t="s">
        <v>824</v>
      </c>
      <c r="G394" s="269">
        <f t="shared" ca="1" si="12"/>
        <v>0</v>
      </c>
    </row>
    <row r="395" spans="1:7" ht="15.75" customHeight="1">
      <c r="A395" s="411"/>
      <c r="B395" s="407"/>
      <c r="C395" s="410" t="s">
        <v>1157</v>
      </c>
      <c r="D395" s="410" t="s">
        <v>1163</v>
      </c>
      <c r="E395" s="410"/>
      <c r="F395" s="282" t="s">
        <v>1130</v>
      </c>
      <c r="G395" s="269">
        <f t="shared" ca="1" si="12"/>
        <v>0</v>
      </c>
    </row>
    <row r="396" spans="1:7" ht="15.75" customHeight="1">
      <c r="A396" s="411"/>
      <c r="B396" s="407"/>
      <c r="C396" s="410"/>
      <c r="D396" s="410" t="s">
        <v>1164</v>
      </c>
      <c r="E396" s="410"/>
      <c r="F396" s="282" t="s">
        <v>824</v>
      </c>
      <c r="G396" s="269">
        <f t="shared" ca="1" si="12"/>
        <v>28</v>
      </c>
    </row>
    <row r="397" spans="1:7" ht="166.5" customHeight="1">
      <c r="A397" s="407" t="s">
        <v>1150</v>
      </c>
      <c r="B397" s="407"/>
      <c r="C397" s="408" t="s">
        <v>1158</v>
      </c>
      <c r="D397" s="409" t="s">
        <v>1165</v>
      </c>
      <c r="E397" s="280" t="s">
        <v>1168</v>
      </c>
      <c r="F397" s="282" t="s">
        <v>1130</v>
      </c>
      <c r="G397" s="269">
        <f t="shared" ca="1" si="12"/>
        <v>14</v>
      </c>
    </row>
    <row r="398" spans="1:7" ht="165.75">
      <c r="A398" s="407"/>
      <c r="B398" s="407"/>
      <c r="C398" s="408"/>
      <c r="D398" s="409"/>
      <c r="E398" s="280" t="s">
        <v>1169</v>
      </c>
      <c r="F398" s="282" t="s">
        <v>824</v>
      </c>
      <c r="G398" s="269">
        <f t="shared" ca="1" si="12"/>
        <v>30</v>
      </c>
    </row>
    <row r="399" spans="1:7" ht="76.5">
      <c r="A399" s="407"/>
      <c r="B399" s="407"/>
      <c r="C399" s="408"/>
      <c r="D399" s="409"/>
      <c r="E399" s="280" t="s">
        <v>1170</v>
      </c>
      <c r="F399" s="282" t="s">
        <v>824</v>
      </c>
      <c r="G399" s="269">
        <f t="shared" ca="1" si="12"/>
        <v>2</v>
      </c>
    </row>
    <row r="400" spans="1:7" ht="153.75" customHeight="1">
      <c r="A400" s="407"/>
      <c r="B400" s="407"/>
      <c r="C400" s="408"/>
      <c r="D400" s="409" t="s">
        <v>1166</v>
      </c>
      <c r="E400" s="280" t="s">
        <v>1171</v>
      </c>
      <c r="F400" s="282" t="s">
        <v>1130</v>
      </c>
      <c r="G400" s="269">
        <f t="shared" ca="1" si="12"/>
        <v>0</v>
      </c>
    </row>
    <row r="401" spans="1:7" ht="165.75">
      <c r="A401" s="407"/>
      <c r="B401" s="407"/>
      <c r="C401" s="408"/>
      <c r="D401" s="409"/>
      <c r="E401" s="280" t="s">
        <v>1169</v>
      </c>
      <c r="F401" s="282" t="s">
        <v>824</v>
      </c>
      <c r="G401" s="269">
        <f t="shared" ca="1" si="12"/>
        <v>0</v>
      </c>
    </row>
    <row r="402" spans="1:7" ht="76.5">
      <c r="A402" s="407"/>
      <c r="B402" s="407"/>
      <c r="C402" s="408"/>
      <c r="D402" s="409"/>
      <c r="E402" s="280" t="s">
        <v>1170</v>
      </c>
      <c r="F402" s="282" t="s">
        <v>824</v>
      </c>
      <c r="G402" s="269">
        <f t="shared" ca="1" si="12"/>
        <v>0</v>
      </c>
    </row>
    <row r="403" spans="1:7" ht="15.75" customHeight="1">
      <c r="A403" s="407"/>
      <c r="B403" s="407"/>
      <c r="C403" s="408" t="s">
        <v>1159</v>
      </c>
      <c r="D403" s="408"/>
      <c r="E403" s="408"/>
      <c r="F403" s="282" t="s">
        <v>824</v>
      </c>
      <c r="G403" s="269">
        <f t="shared" ca="1" si="12"/>
        <v>0</v>
      </c>
    </row>
    <row r="404" spans="1:7" ht="15.75" customHeight="1">
      <c r="A404" s="407"/>
      <c r="B404" s="407"/>
      <c r="C404" s="408" t="s">
        <v>1160</v>
      </c>
      <c r="D404" s="408"/>
      <c r="E404" s="408"/>
      <c r="F404" s="282" t="s">
        <v>824</v>
      </c>
      <c r="G404" s="269">
        <f t="shared" ca="1" si="12"/>
        <v>28</v>
      </c>
    </row>
    <row r="405" spans="1:7">
      <c r="A405" s="411" t="s">
        <v>1149</v>
      </c>
      <c r="B405" s="412" t="s">
        <v>1488</v>
      </c>
      <c r="C405" s="412"/>
      <c r="D405" s="412"/>
      <c r="E405" s="412"/>
      <c r="F405" s="277" t="s">
        <v>786</v>
      </c>
      <c r="G405" s="269" t="str">
        <f t="shared" ref="G405:G448" ca="1" si="13">INDIRECT(CONCATENATE("'Форма ОУ ФГОС ООО, кадры 5-11'!",ADDRESS(COLUMN()+60,ROW()-404)))</f>
        <v>5 класс</v>
      </c>
    </row>
    <row r="406" spans="1:7" ht="15.75" customHeight="1">
      <c r="A406" s="411"/>
      <c r="B406" s="407" t="s">
        <v>1060</v>
      </c>
      <c r="C406" s="413" t="s">
        <v>1065</v>
      </c>
      <c r="D406" s="413"/>
      <c r="E406" s="413"/>
      <c r="F406" s="279" t="s">
        <v>890</v>
      </c>
      <c r="G406" s="269">
        <f t="shared" ca="1" si="13"/>
        <v>29</v>
      </c>
    </row>
    <row r="407" spans="1:7" ht="15.75" customHeight="1">
      <c r="A407" s="411"/>
      <c r="B407" s="407"/>
      <c r="C407" s="410" t="s">
        <v>1066</v>
      </c>
      <c r="D407" s="410"/>
      <c r="E407" s="410"/>
      <c r="F407" s="281" t="s">
        <v>890</v>
      </c>
      <c r="G407" s="269">
        <f t="shared" ca="1" si="13"/>
        <v>0</v>
      </c>
    </row>
    <row r="408" spans="1:7" ht="15.75" customHeight="1">
      <c r="A408" s="411"/>
      <c r="B408" s="407"/>
      <c r="C408" s="410" t="s">
        <v>1067</v>
      </c>
      <c r="D408" s="410"/>
      <c r="E408" s="410"/>
      <c r="F408" s="281" t="s">
        <v>890</v>
      </c>
      <c r="G408" s="269">
        <f t="shared" ca="1" si="13"/>
        <v>0</v>
      </c>
    </row>
    <row r="409" spans="1:7" ht="15.75" customHeight="1">
      <c r="A409" s="411"/>
      <c r="B409" s="407"/>
      <c r="C409" s="410" t="s">
        <v>1068</v>
      </c>
      <c r="D409" s="410"/>
      <c r="E409" s="410"/>
      <c r="F409" s="281" t="s">
        <v>890</v>
      </c>
      <c r="G409" s="269">
        <f t="shared" ca="1" si="13"/>
        <v>9</v>
      </c>
    </row>
    <row r="410" spans="1:7" ht="15.75" customHeight="1">
      <c r="A410" s="411"/>
      <c r="B410" s="407"/>
      <c r="C410" s="410" t="s">
        <v>1069</v>
      </c>
      <c r="D410" s="410" t="s">
        <v>1098</v>
      </c>
      <c r="E410" s="410"/>
      <c r="F410" s="281" t="s">
        <v>890</v>
      </c>
      <c r="G410" s="269">
        <f t="shared" ca="1" si="13"/>
        <v>0</v>
      </c>
    </row>
    <row r="411" spans="1:7" ht="15.75" customHeight="1">
      <c r="A411" s="411"/>
      <c r="B411" s="407"/>
      <c r="C411" s="410"/>
      <c r="D411" s="410" t="s">
        <v>1099</v>
      </c>
      <c r="E411" s="410"/>
      <c r="F411" s="281" t="s">
        <v>890</v>
      </c>
      <c r="G411" s="269">
        <f t="shared" ca="1" si="13"/>
        <v>4</v>
      </c>
    </row>
    <row r="412" spans="1:7" ht="15.75" customHeight="1">
      <c r="A412" s="411"/>
      <c r="B412" s="407"/>
      <c r="C412" s="410"/>
      <c r="D412" s="410" t="s">
        <v>1100</v>
      </c>
      <c r="E412" s="410"/>
      <c r="F412" s="281" t="s">
        <v>890</v>
      </c>
      <c r="G412" s="269">
        <f t="shared" ca="1" si="13"/>
        <v>0</v>
      </c>
    </row>
    <row r="413" spans="1:7" ht="64.5" customHeight="1">
      <c r="A413" s="411"/>
      <c r="B413" s="407" t="s">
        <v>1152</v>
      </c>
      <c r="C413" s="410" t="s">
        <v>1071</v>
      </c>
      <c r="D413" s="410" t="s">
        <v>1161</v>
      </c>
      <c r="E413" s="280" t="s">
        <v>1114</v>
      </c>
      <c r="F413" s="282" t="s">
        <v>824</v>
      </c>
      <c r="G413" s="269">
        <f t="shared" ca="1" si="13"/>
        <v>0</v>
      </c>
    </row>
    <row r="414" spans="1:7" ht="51">
      <c r="A414" s="411"/>
      <c r="B414" s="407"/>
      <c r="C414" s="410"/>
      <c r="D414" s="410"/>
      <c r="E414" s="280" t="s">
        <v>1115</v>
      </c>
      <c r="F414" s="282" t="s">
        <v>824</v>
      </c>
      <c r="G414" s="269">
        <f t="shared" ca="1" si="13"/>
        <v>0</v>
      </c>
    </row>
    <row r="415" spans="1:7" ht="89.25">
      <c r="A415" s="411"/>
      <c r="B415" s="407"/>
      <c r="C415" s="410"/>
      <c r="D415" s="410"/>
      <c r="E415" s="280" t="s">
        <v>1167</v>
      </c>
      <c r="F415" s="282" t="s">
        <v>824</v>
      </c>
      <c r="G415" s="269">
        <f t="shared" ca="1" si="13"/>
        <v>0</v>
      </c>
    </row>
    <row r="416" spans="1:7" ht="15.75" customHeight="1">
      <c r="A416" s="411"/>
      <c r="B416" s="407"/>
      <c r="C416" s="410"/>
      <c r="D416" s="410" t="s">
        <v>1162</v>
      </c>
      <c r="E416" s="410"/>
      <c r="F416" s="282" t="s">
        <v>824</v>
      </c>
      <c r="G416" s="269">
        <f t="shared" ca="1" si="13"/>
        <v>0</v>
      </c>
    </row>
    <row r="417" spans="1:7" ht="15.75" customHeight="1">
      <c r="A417" s="411"/>
      <c r="B417" s="407"/>
      <c r="C417" s="414" t="s">
        <v>1072</v>
      </c>
      <c r="D417" s="410" t="s">
        <v>1103</v>
      </c>
      <c r="E417" s="410"/>
      <c r="F417" s="282" t="s">
        <v>824</v>
      </c>
      <c r="G417" s="269">
        <f t="shared" ca="1" si="13"/>
        <v>29</v>
      </c>
    </row>
    <row r="418" spans="1:7" ht="15.75" customHeight="1">
      <c r="A418" s="411"/>
      <c r="B418" s="407"/>
      <c r="C418" s="414"/>
      <c r="D418" s="410" t="s">
        <v>1104</v>
      </c>
      <c r="E418" s="410"/>
      <c r="F418" s="282" t="s">
        <v>824</v>
      </c>
      <c r="G418" s="269" t="str">
        <f t="shared" ca="1" si="13"/>
        <v/>
      </c>
    </row>
    <row r="419" spans="1:7" ht="15.75" customHeight="1">
      <c r="A419" s="411"/>
      <c r="B419" s="407"/>
      <c r="C419" s="410" t="s">
        <v>1154</v>
      </c>
      <c r="D419" s="410"/>
      <c r="E419" s="410"/>
      <c r="F419" s="282" t="s">
        <v>786</v>
      </c>
      <c r="G419" s="269" t="str">
        <f t="shared" ca="1" si="13"/>
        <v>в первую смену</v>
      </c>
    </row>
    <row r="420" spans="1:7">
      <c r="A420" s="411"/>
      <c r="B420" s="407"/>
      <c r="C420" s="280"/>
      <c r="D420" s="280"/>
      <c r="E420" s="280" t="s">
        <v>1117</v>
      </c>
      <c r="F420" s="282" t="s">
        <v>786</v>
      </c>
      <c r="G420" s="269">
        <f t="shared" ca="1" si="13"/>
        <v>0</v>
      </c>
    </row>
    <row r="421" spans="1:7" ht="15.75" customHeight="1">
      <c r="A421" s="411"/>
      <c r="B421" s="407"/>
      <c r="C421" s="410" t="s">
        <v>1155</v>
      </c>
      <c r="D421" s="410"/>
      <c r="E421" s="410" t="s">
        <v>1118</v>
      </c>
      <c r="F421" s="282" t="s">
        <v>786</v>
      </c>
      <c r="G421" s="269">
        <f t="shared" ca="1" si="13"/>
        <v>0</v>
      </c>
    </row>
    <row r="422" spans="1:7">
      <c r="A422" s="411"/>
      <c r="B422" s="407"/>
      <c r="C422" s="410"/>
      <c r="D422" s="410"/>
      <c r="E422" s="410"/>
      <c r="F422" s="282" t="s">
        <v>824</v>
      </c>
      <c r="G422" s="269">
        <f t="shared" ca="1" si="13"/>
        <v>0</v>
      </c>
    </row>
    <row r="423" spans="1:7" ht="15.75" customHeight="1">
      <c r="A423" s="411"/>
      <c r="B423" s="407"/>
      <c r="C423" s="410"/>
      <c r="D423" s="410"/>
      <c r="E423" s="410" t="s">
        <v>1118</v>
      </c>
      <c r="F423" s="282" t="s">
        <v>786</v>
      </c>
      <c r="G423" s="269">
        <f t="shared" ca="1" si="13"/>
        <v>0</v>
      </c>
    </row>
    <row r="424" spans="1:7">
      <c r="A424" s="411"/>
      <c r="B424" s="407"/>
      <c r="C424" s="410"/>
      <c r="D424" s="410"/>
      <c r="E424" s="410"/>
      <c r="F424" s="282" t="s">
        <v>824</v>
      </c>
      <c r="G424" s="269">
        <f t="shared" ca="1" si="13"/>
        <v>0</v>
      </c>
    </row>
    <row r="425" spans="1:7" ht="26.25" customHeight="1">
      <c r="A425" s="411"/>
      <c r="B425" s="410" t="s">
        <v>1153</v>
      </c>
      <c r="C425" s="410"/>
      <c r="D425" s="410"/>
      <c r="E425" s="280" t="s">
        <v>1119</v>
      </c>
      <c r="F425" s="282" t="s">
        <v>1125</v>
      </c>
      <c r="G425" s="269">
        <f t="shared" ca="1" si="13"/>
        <v>1</v>
      </c>
    </row>
    <row r="426" spans="1:7" ht="25.5">
      <c r="A426" s="411"/>
      <c r="B426" s="410"/>
      <c r="C426" s="410"/>
      <c r="D426" s="410"/>
      <c r="E426" s="280" t="s">
        <v>1120</v>
      </c>
      <c r="F426" s="282" t="s">
        <v>824</v>
      </c>
      <c r="G426" s="269">
        <f t="shared" ca="1" si="13"/>
        <v>29</v>
      </c>
    </row>
    <row r="427" spans="1:7" ht="15.75" customHeight="1">
      <c r="A427" s="411"/>
      <c r="B427" s="407" t="s">
        <v>1062</v>
      </c>
      <c r="C427" s="410" t="s">
        <v>1156</v>
      </c>
      <c r="D427" s="410" t="s">
        <v>1105</v>
      </c>
      <c r="E427" s="280" t="s">
        <v>1121</v>
      </c>
      <c r="F427" s="282" t="s">
        <v>824</v>
      </c>
      <c r="G427" s="269">
        <f t="shared" ca="1" si="13"/>
        <v>0</v>
      </c>
    </row>
    <row r="428" spans="1:7">
      <c r="A428" s="411"/>
      <c r="B428" s="407"/>
      <c r="C428" s="410"/>
      <c r="D428" s="410"/>
      <c r="E428" s="280" t="s">
        <v>1122</v>
      </c>
      <c r="F428" s="282" t="s">
        <v>824</v>
      </c>
      <c r="G428" s="269">
        <f t="shared" ca="1" si="13"/>
        <v>0</v>
      </c>
    </row>
    <row r="429" spans="1:7" ht="15.75" customHeight="1">
      <c r="A429" s="411"/>
      <c r="B429" s="407"/>
      <c r="C429" s="410"/>
      <c r="D429" s="410" t="s">
        <v>1106</v>
      </c>
      <c r="E429" s="280" t="s">
        <v>1121</v>
      </c>
      <c r="F429" s="282" t="s">
        <v>824</v>
      </c>
      <c r="G429" s="269">
        <f t="shared" ca="1" si="13"/>
        <v>10</v>
      </c>
    </row>
    <row r="430" spans="1:7">
      <c r="A430" s="411"/>
      <c r="B430" s="407"/>
      <c r="C430" s="410"/>
      <c r="D430" s="410"/>
      <c r="E430" s="280" t="s">
        <v>1122</v>
      </c>
      <c r="F430" s="282" t="s">
        <v>824</v>
      </c>
      <c r="G430" s="269">
        <f t="shared" ca="1" si="13"/>
        <v>0</v>
      </c>
    </row>
    <row r="431" spans="1:7" ht="15.75" customHeight="1">
      <c r="A431" s="411"/>
      <c r="B431" s="407"/>
      <c r="C431" s="410"/>
      <c r="D431" s="410" t="s">
        <v>1107</v>
      </c>
      <c r="E431" s="280" t="s">
        <v>1121</v>
      </c>
      <c r="F431" s="282" t="s">
        <v>824</v>
      </c>
      <c r="G431" s="269">
        <f t="shared" ca="1" si="13"/>
        <v>9</v>
      </c>
    </row>
    <row r="432" spans="1:7">
      <c r="A432" s="411"/>
      <c r="B432" s="407"/>
      <c r="C432" s="410"/>
      <c r="D432" s="410"/>
      <c r="E432" s="280" t="s">
        <v>1122</v>
      </c>
      <c r="F432" s="282" t="s">
        <v>824</v>
      </c>
      <c r="G432" s="269">
        <f t="shared" ca="1" si="13"/>
        <v>0</v>
      </c>
    </row>
    <row r="433" spans="1:7" ht="15.75" customHeight="1">
      <c r="A433" s="411"/>
      <c r="B433" s="407"/>
      <c r="C433" s="410"/>
      <c r="D433" s="410" t="s">
        <v>1108</v>
      </c>
      <c r="E433" s="280" t="s">
        <v>1121</v>
      </c>
      <c r="F433" s="282" t="s">
        <v>824</v>
      </c>
      <c r="G433" s="269">
        <f t="shared" ca="1" si="13"/>
        <v>0</v>
      </c>
    </row>
    <row r="434" spans="1:7">
      <c r="A434" s="411"/>
      <c r="B434" s="407"/>
      <c r="C434" s="410"/>
      <c r="D434" s="410"/>
      <c r="E434" s="280" t="s">
        <v>1122</v>
      </c>
      <c r="F434" s="282" t="s">
        <v>824</v>
      </c>
      <c r="G434" s="269">
        <f t="shared" ca="1" si="13"/>
        <v>0</v>
      </c>
    </row>
    <row r="435" spans="1:7" ht="15.75" customHeight="1">
      <c r="A435" s="411"/>
      <c r="B435" s="407"/>
      <c r="C435" s="410"/>
      <c r="D435" s="410" t="s">
        <v>1109</v>
      </c>
      <c r="E435" s="280" t="s">
        <v>1121</v>
      </c>
      <c r="F435" s="282" t="s">
        <v>824</v>
      </c>
      <c r="G435" s="269">
        <f t="shared" ca="1" si="13"/>
        <v>0</v>
      </c>
    </row>
    <row r="436" spans="1:7">
      <c r="A436" s="411"/>
      <c r="B436" s="407"/>
      <c r="C436" s="410"/>
      <c r="D436" s="410"/>
      <c r="E436" s="280" t="s">
        <v>1122</v>
      </c>
      <c r="F436" s="282" t="s">
        <v>824</v>
      </c>
      <c r="G436" s="269">
        <f t="shared" ca="1" si="13"/>
        <v>0</v>
      </c>
    </row>
    <row r="437" spans="1:7" ht="15.75" customHeight="1">
      <c r="A437" s="411"/>
      <c r="B437" s="407"/>
      <c r="C437" s="410"/>
      <c r="D437" s="410" t="s">
        <v>1110</v>
      </c>
      <c r="E437" s="280" t="s">
        <v>1121</v>
      </c>
      <c r="F437" s="282" t="s">
        <v>824</v>
      </c>
      <c r="G437" s="269">
        <f t="shared" ca="1" si="13"/>
        <v>0</v>
      </c>
    </row>
    <row r="438" spans="1:7">
      <c r="A438" s="411"/>
      <c r="B438" s="407"/>
      <c r="C438" s="410"/>
      <c r="D438" s="410"/>
      <c r="E438" s="280" t="s">
        <v>1122</v>
      </c>
      <c r="F438" s="282" t="s">
        <v>824</v>
      </c>
      <c r="G438" s="269">
        <f t="shared" ca="1" si="13"/>
        <v>0</v>
      </c>
    </row>
    <row r="439" spans="1:7" ht="15.75" customHeight="1">
      <c r="A439" s="411"/>
      <c r="B439" s="407"/>
      <c r="C439" s="410" t="s">
        <v>1157</v>
      </c>
      <c r="D439" s="410" t="s">
        <v>1163</v>
      </c>
      <c r="E439" s="410"/>
      <c r="F439" s="282" t="s">
        <v>1130</v>
      </c>
      <c r="G439" s="269">
        <f t="shared" ca="1" si="13"/>
        <v>0</v>
      </c>
    </row>
    <row r="440" spans="1:7" ht="15.75" customHeight="1">
      <c r="A440" s="411"/>
      <c r="B440" s="407"/>
      <c r="C440" s="410"/>
      <c r="D440" s="410" t="s">
        <v>1164</v>
      </c>
      <c r="E440" s="410"/>
      <c r="F440" s="282" t="s">
        <v>824</v>
      </c>
      <c r="G440" s="269">
        <f t="shared" ca="1" si="13"/>
        <v>29</v>
      </c>
    </row>
    <row r="441" spans="1:7" ht="166.5" customHeight="1">
      <c r="A441" s="407" t="s">
        <v>1150</v>
      </c>
      <c r="B441" s="407"/>
      <c r="C441" s="408" t="s">
        <v>1158</v>
      </c>
      <c r="D441" s="409" t="s">
        <v>1165</v>
      </c>
      <c r="E441" s="280" t="s">
        <v>1168</v>
      </c>
      <c r="F441" s="282" t="s">
        <v>1130</v>
      </c>
      <c r="G441" s="269">
        <f t="shared" ca="1" si="13"/>
        <v>14</v>
      </c>
    </row>
    <row r="442" spans="1:7" ht="165.75">
      <c r="A442" s="407"/>
      <c r="B442" s="407"/>
      <c r="C442" s="408"/>
      <c r="D442" s="409"/>
      <c r="E442" s="280" t="s">
        <v>1169</v>
      </c>
      <c r="F442" s="282" t="s">
        <v>824</v>
      </c>
      <c r="G442" s="269">
        <f t="shared" ca="1" si="13"/>
        <v>38</v>
      </c>
    </row>
    <row r="443" spans="1:7" ht="76.5">
      <c r="A443" s="407"/>
      <c r="B443" s="407"/>
      <c r="C443" s="408"/>
      <c r="D443" s="409"/>
      <c r="E443" s="280" t="s">
        <v>1170</v>
      </c>
      <c r="F443" s="282" t="s">
        <v>824</v>
      </c>
      <c r="G443" s="269">
        <f t="shared" ca="1" si="13"/>
        <v>5</v>
      </c>
    </row>
    <row r="444" spans="1:7" ht="153.75" customHeight="1">
      <c r="A444" s="407"/>
      <c r="B444" s="407"/>
      <c r="C444" s="408"/>
      <c r="D444" s="409" t="s">
        <v>1166</v>
      </c>
      <c r="E444" s="280" t="s">
        <v>1171</v>
      </c>
      <c r="F444" s="282" t="s">
        <v>1130</v>
      </c>
      <c r="G444" s="269">
        <f t="shared" ca="1" si="13"/>
        <v>0</v>
      </c>
    </row>
    <row r="445" spans="1:7" ht="165.75">
      <c r="A445" s="407"/>
      <c r="B445" s="407"/>
      <c r="C445" s="408"/>
      <c r="D445" s="409"/>
      <c r="E445" s="280" t="s">
        <v>1169</v>
      </c>
      <c r="F445" s="282" t="s">
        <v>824</v>
      </c>
      <c r="G445" s="269">
        <f t="shared" ca="1" si="13"/>
        <v>0</v>
      </c>
    </row>
    <row r="446" spans="1:7" ht="76.5">
      <c r="A446" s="407"/>
      <c r="B446" s="407"/>
      <c r="C446" s="408"/>
      <c r="D446" s="409"/>
      <c r="E446" s="280" t="s">
        <v>1170</v>
      </c>
      <c r="F446" s="282" t="s">
        <v>824</v>
      </c>
      <c r="G446" s="269">
        <f t="shared" ca="1" si="13"/>
        <v>0</v>
      </c>
    </row>
    <row r="447" spans="1:7" ht="15.75" customHeight="1">
      <c r="A447" s="407"/>
      <c r="B447" s="407"/>
      <c r="C447" s="408" t="s">
        <v>1159</v>
      </c>
      <c r="D447" s="408"/>
      <c r="E447" s="408"/>
      <c r="F447" s="282" t="s">
        <v>824</v>
      </c>
      <c r="G447" s="269">
        <f t="shared" ca="1" si="13"/>
        <v>0</v>
      </c>
    </row>
    <row r="448" spans="1:7" ht="15.75" customHeight="1">
      <c r="A448" s="407"/>
      <c r="B448" s="407"/>
      <c r="C448" s="408" t="s">
        <v>1160</v>
      </c>
      <c r="D448" s="408"/>
      <c r="E448" s="408"/>
      <c r="F448" s="282" t="s">
        <v>824</v>
      </c>
      <c r="G448" s="269">
        <f t="shared" ca="1" si="13"/>
        <v>29</v>
      </c>
    </row>
    <row r="449" spans="1:7">
      <c r="A449" s="411" t="s">
        <v>1149</v>
      </c>
      <c r="B449" s="412" t="s">
        <v>1488</v>
      </c>
      <c r="C449" s="412"/>
      <c r="D449" s="412"/>
      <c r="E449" s="412"/>
      <c r="F449" s="277" t="s">
        <v>786</v>
      </c>
      <c r="G449" s="269" t="str">
        <f t="shared" ref="G449:G492" ca="1" si="14">INDIRECT(CONCATENATE("'Форма ОУ ФГОС ООО, кадры 5-11'!",ADDRESS(COLUMN()+61,ROW()-448)))</f>
        <v>5 класс</v>
      </c>
    </row>
    <row r="450" spans="1:7" ht="15.75" customHeight="1">
      <c r="A450" s="411"/>
      <c r="B450" s="407" t="s">
        <v>1060</v>
      </c>
      <c r="C450" s="413" t="s">
        <v>1065</v>
      </c>
      <c r="D450" s="413"/>
      <c r="E450" s="413"/>
      <c r="F450" s="279" t="s">
        <v>890</v>
      </c>
      <c r="G450" s="269">
        <f t="shared" ca="1" si="14"/>
        <v>28</v>
      </c>
    </row>
    <row r="451" spans="1:7" ht="15.75" customHeight="1">
      <c r="A451" s="411"/>
      <c r="B451" s="407"/>
      <c r="C451" s="410" t="s">
        <v>1066</v>
      </c>
      <c r="D451" s="410"/>
      <c r="E451" s="410"/>
      <c r="F451" s="281" t="s">
        <v>890</v>
      </c>
      <c r="G451" s="269">
        <f t="shared" ca="1" si="14"/>
        <v>0</v>
      </c>
    </row>
    <row r="452" spans="1:7" ht="15.75" customHeight="1">
      <c r="A452" s="411"/>
      <c r="B452" s="407"/>
      <c r="C452" s="410" t="s">
        <v>1067</v>
      </c>
      <c r="D452" s="410"/>
      <c r="E452" s="410"/>
      <c r="F452" s="281" t="s">
        <v>890</v>
      </c>
      <c r="G452" s="269">
        <f t="shared" ca="1" si="14"/>
        <v>1</v>
      </c>
    </row>
    <row r="453" spans="1:7" ht="15.75" customHeight="1">
      <c r="A453" s="411"/>
      <c r="B453" s="407"/>
      <c r="C453" s="410" t="s">
        <v>1068</v>
      </c>
      <c r="D453" s="410"/>
      <c r="E453" s="410"/>
      <c r="F453" s="281" t="s">
        <v>890</v>
      </c>
      <c r="G453" s="269">
        <f t="shared" ca="1" si="14"/>
        <v>0</v>
      </c>
    </row>
    <row r="454" spans="1:7" ht="15.75" customHeight="1">
      <c r="A454" s="411"/>
      <c r="B454" s="407"/>
      <c r="C454" s="410" t="s">
        <v>1069</v>
      </c>
      <c r="D454" s="410" t="s">
        <v>1098</v>
      </c>
      <c r="E454" s="410"/>
      <c r="F454" s="281" t="s">
        <v>890</v>
      </c>
      <c r="G454" s="269">
        <f t="shared" ca="1" si="14"/>
        <v>5</v>
      </c>
    </row>
    <row r="455" spans="1:7" ht="15.75" customHeight="1">
      <c r="A455" s="411"/>
      <c r="B455" s="407"/>
      <c r="C455" s="410"/>
      <c r="D455" s="410" t="s">
        <v>1099</v>
      </c>
      <c r="E455" s="410"/>
      <c r="F455" s="281" t="s">
        <v>890</v>
      </c>
      <c r="G455" s="269">
        <f t="shared" ca="1" si="14"/>
        <v>5</v>
      </c>
    </row>
    <row r="456" spans="1:7" ht="15.75" customHeight="1">
      <c r="A456" s="411"/>
      <c r="B456" s="407"/>
      <c r="C456" s="410"/>
      <c r="D456" s="410" t="s">
        <v>1100</v>
      </c>
      <c r="E456" s="410"/>
      <c r="F456" s="281" t="s">
        <v>890</v>
      </c>
      <c r="G456" s="269">
        <f t="shared" ca="1" si="14"/>
        <v>1</v>
      </c>
    </row>
    <row r="457" spans="1:7" ht="64.5" customHeight="1">
      <c r="A457" s="411"/>
      <c r="B457" s="407" t="s">
        <v>1152</v>
      </c>
      <c r="C457" s="410" t="s">
        <v>1071</v>
      </c>
      <c r="D457" s="410" t="s">
        <v>1161</v>
      </c>
      <c r="E457" s="280" t="s">
        <v>1114</v>
      </c>
      <c r="F457" s="282" t="s">
        <v>824</v>
      </c>
      <c r="G457" s="269">
        <f t="shared" ca="1" si="14"/>
        <v>0</v>
      </c>
    </row>
    <row r="458" spans="1:7" ht="51">
      <c r="A458" s="411"/>
      <c r="B458" s="407"/>
      <c r="C458" s="410"/>
      <c r="D458" s="410"/>
      <c r="E458" s="280" t="s">
        <v>1115</v>
      </c>
      <c r="F458" s="282" t="s">
        <v>824</v>
      </c>
      <c r="G458" s="269">
        <f t="shared" ca="1" si="14"/>
        <v>1</v>
      </c>
    </row>
    <row r="459" spans="1:7" ht="89.25">
      <c r="A459" s="411"/>
      <c r="B459" s="407"/>
      <c r="C459" s="410"/>
      <c r="D459" s="410"/>
      <c r="E459" s="280" t="s">
        <v>1167</v>
      </c>
      <c r="F459" s="282" t="s">
        <v>824</v>
      </c>
      <c r="G459" s="269">
        <f t="shared" ca="1" si="14"/>
        <v>0</v>
      </c>
    </row>
    <row r="460" spans="1:7" ht="15.75" customHeight="1">
      <c r="A460" s="411"/>
      <c r="B460" s="407"/>
      <c r="C460" s="410"/>
      <c r="D460" s="410" t="s">
        <v>1162</v>
      </c>
      <c r="E460" s="410"/>
      <c r="F460" s="282" t="s">
        <v>824</v>
      </c>
      <c r="G460" s="269">
        <f t="shared" ca="1" si="14"/>
        <v>0</v>
      </c>
    </row>
    <row r="461" spans="1:7" ht="15.75" customHeight="1">
      <c r="A461" s="411"/>
      <c r="B461" s="407"/>
      <c r="C461" s="414" t="s">
        <v>1072</v>
      </c>
      <c r="D461" s="410" t="s">
        <v>1103</v>
      </c>
      <c r="E461" s="410"/>
      <c r="F461" s="282" t="s">
        <v>824</v>
      </c>
      <c r="G461" s="269">
        <f t="shared" ca="1" si="14"/>
        <v>28</v>
      </c>
    </row>
    <row r="462" spans="1:7" ht="15.75" customHeight="1">
      <c r="A462" s="411"/>
      <c r="B462" s="407"/>
      <c r="C462" s="414"/>
      <c r="D462" s="410" t="s">
        <v>1104</v>
      </c>
      <c r="E462" s="410"/>
      <c r="F462" s="282" t="s">
        <v>824</v>
      </c>
      <c r="G462" s="269" t="str">
        <f t="shared" ca="1" si="14"/>
        <v/>
      </c>
    </row>
    <row r="463" spans="1:7" ht="15.75" customHeight="1">
      <c r="A463" s="411"/>
      <c r="B463" s="407"/>
      <c r="C463" s="410" t="s">
        <v>1154</v>
      </c>
      <c r="D463" s="410"/>
      <c r="E463" s="410"/>
      <c r="F463" s="282" t="s">
        <v>786</v>
      </c>
      <c r="G463" s="269" t="str">
        <f t="shared" ca="1" si="14"/>
        <v>в первую смену</v>
      </c>
    </row>
    <row r="464" spans="1:7">
      <c r="A464" s="411"/>
      <c r="B464" s="407"/>
      <c r="C464" s="280"/>
      <c r="D464" s="280"/>
      <c r="E464" s="280" t="s">
        <v>1117</v>
      </c>
      <c r="F464" s="282" t="s">
        <v>786</v>
      </c>
      <c r="G464" s="269">
        <f t="shared" ca="1" si="14"/>
        <v>0</v>
      </c>
    </row>
    <row r="465" spans="1:7" ht="15.75" customHeight="1">
      <c r="A465" s="411"/>
      <c r="B465" s="407"/>
      <c r="C465" s="410" t="s">
        <v>1155</v>
      </c>
      <c r="D465" s="410"/>
      <c r="E465" s="410" t="s">
        <v>1118</v>
      </c>
      <c r="F465" s="282" t="s">
        <v>786</v>
      </c>
      <c r="G465" s="269">
        <f t="shared" ca="1" si="14"/>
        <v>0</v>
      </c>
    </row>
    <row r="466" spans="1:7">
      <c r="A466" s="411"/>
      <c r="B466" s="407"/>
      <c r="C466" s="410"/>
      <c r="D466" s="410"/>
      <c r="E466" s="410"/>
      <c r="F466" s="282" t="s">
        <v>824</v>
      </c>
      <c r="G466" s="269">
        <f t="shared" ca="1" si="14"/>
        <v>0</v>
      </c>
    </row>
    <row r="467" spans="1:7" ht="15.75" customHeight="1">
      <c r="A467" s="411"/>
      <c r="B467" s="407"/>
      <c r="C467" s="410"/>
      <c r="D467" s="410"/>
      <c r="E467" s="410" t="s">
        <v>1118</v>
      </c>
      <c r="F467" s="282" t="s">
        <v>786</v>
      </c>
      <c r="G467" s="269">
        <f t="shared" ca="1" si="14"/>
        <v>0</v>
      </c>
    </row>
    <row r="468" spans="1:7">
      <c r="A468" s="411"/>
      <c r="B468" s="407"/>
      <c r="C468" s="410"/>
      <c r="D468" s="410"/>
      <c r="E468" s="410"/>
      <c r="F468" s="282" t="s">
        <v>824</v>
      </c>
      <c r="G468" s="269">
        <f t="shared" ca="1" si="14"/>
        <v>0</v>
      </c>
    </row>
    <row r="469" spans="1:7" ht="26.25" customHeight="1">
      <c r="A469" s="411"/>
      <c r="B469" s="410" t="s">
        <v>1153</v>
      </c>
      <c r="C469" s="410"/>
      <c r="D469" s="410"/>
      <c r="E469" s="280" t="s">
        <v>1119</v>
      </c>
      <c r="F469" s="282" t="s">
        <v>1125</v>
      </c>
      <c r="G469" s="269">
        <f t="shared" ca="1" si="14"/>
        <v>1</v>
      </c>
    </row>
    <row r="470" spans="1:7" ht="25.5">
      <c r="A470" s="411"/>
      <c r="B470" s="410"/>
      <c r="C470" s="410"/>
      <c r="D470" s="410"/>
      <c r="E470" s="280" t="s">
        <v>1120</v>
      </c>
      <c r="F470" s="282" t="s">
        <v>824</v>
      </c>
      <c r="G470" s="269">
        <f t="shared" ca="1" si="14"/>
        <v>28</v>
      </c>
    </row>
    <row r="471" spans="1:7" ht="15.75" customHeight="1">
      <c r="A471" s="411"/>
      <c r="B471" s="407" t="s">
        <v>1062</v>
      </c>
      <c r="C471" s="410" t="s">
        <v>1156</v>
      </c>
      <c r="D471" s="410" t="s">
        <v>1105</v>
      </c>
      <c r="E471" s="280" t="s">
        <v>1121</v>
      </c>
      <c r="F471" s="282" t="s">
        <v>824</v>
      </c>
      <c r="G471" s="269">
        <f t="shared" ca="1" si="14"/>
        <v>9</v>
      </c>
    </row>
    <row r="472" spans="1:7">
      <c r="A472" s="411"/>
      <c r="B472" s="407"/>
      <c r="C472" s="410"/>
      <c r="D472" s="410"/>
      <c r="E472" s="280" t="s">
        <v>1122</v>
      </c>
      <c r="F472" s="282" t="s">
        <v>824</v>
      </c>
      <c r="G472" s="269">
        <f t="shared" ca="1" si="14"/>
        <v>0</v>
      </c>
    </row>
    <row r="473" spans="1:7" ht="15.75" customHeight="1">
      <c r="A473" s="411"/>
      <c r="B473" s="407"/>
      <c r="C473" s="410"/>
      <c r="D473" s="410" t="s">
        <v>1106</v>
      </c>
      <c r="E473" s="280" t="s">
        <v>1121</v>
      </c>
      <c r="F473" s="282" t="s">
        <v>824</v>
      </c>
      <c r="G473" s="269">
        <f t="shared" ca="1" si="14"/>
        <v>0</v>
      </c>
    </row>
    <row r="474" spans="1:7">
      <c r="A474" s="411"/>
      <c r="B474" s="407"/>
      <c r="C474" s="410"/>
      <c r="D474" s="410"/>
      <c r="E474" s="280" t="s">
        <v>1122</v>
      </c>
      <c r="F474" s="282" t="s">
        <v>824</v>
      </c>
      <c r="G474" s="269">
        <f t="shared" ca="1" si="14"/>
        <v>0</v>
      </c>
    </row>
    <row r="475" spans="1:7" ht="15.75" customHeight="1">
      <c r="A475" s="411"/>
      <c r="B475" s="407"/>
      <c r="C475" s="410"/>
      <c r="D475" s="410" t="s">
        <v>1107</v>
      </c>
      <c r="E475" s="280" t="s">
        <v>1121</v>
      </c>
      <c r="F475" s="282" t="s">
        <v>824</v>
      </c>
      <c r="G475" s="269">
        <f t="shared" ca="1" si="14"/>
        <v>28</v>
      </c>
    </row>
    <row r="476" spans="1:7">
      <c r="A476" s="411"/>
      <c r="B476" s="407"/>
      <c r="C476" s="410"/>
      <c r="D476" s="410"/>
      <c r="E476" s="280" t="s">
        <v>1122</v>
      </c>
      <c r="F476" s="282" t="s">
        <v>824</v>
      </c>
      <c r="G476" s="269">
        <f t="shared" ca="1" si="14"/>
        <v>0</v>
      </c>
    </row>
    <row r="477" spans="1:7" ht="15.75" customHeight="1">
      <c r="A477" s="411"/>
      <c r="B477" s="407"/>
      <c r="C477" s="410"/>
      <c r="D477" s="410" t="s">
        <v>1108</v>
      </c>
      <c r="E477" s="280" t="s">
        <v>1121</v>
      </c>
      <c r="F477" s="282" t="s">
        <v>824</v>
      </c>
      <c r="G477" s="269">
        <f t="shared" ca="1" si="14"/>
        <v>0</v>
      </c>
    </row>
    <row r="478" spans="1:7">
      <c r="A478" s="411"/>
      <c r="B478" s="407"/>
      <c r="C478" s="410"/>
      <c r="D478" s="410"/>
      <c r="E478" s="280" t="s">
        <v>1122</v>
      </c>
      <c r="F478" s="282" t="s">
        <v>824</v>
      </c>
      <c r="G478" s="269">
        <f t="shared" ca="1" si="14"/>
        <v>0</v>
      </c>
    </row>
    <row r="479" spans="1:7" ht="15.75" customHeight="1">
      <c r="A479" s="411"/>
      <c r="B479" s="407"/>
      <c r="C479" s="410"/>
      <c r="D479" s="410" t="s">
        <v>1109</v>
      </c>
      <c r="E479" s="280" t="s">
        <v>1121</v>
      </c>
      <c r="F479" s="282" t="s">
        <v>824</v>
      </c>
      <c r="G479" s="269">
        <f t="shared" ca="1" si="14"/>
        <v>0</v>
      </c>
    </row>
    <row r="480" spans="1:7">
      <c r="A480" s="411"/>
      <c r="B480" s="407"/>
      <c r="C480" s="410"/>
      <c r="D480" s="410"/>
      <c r="E480" s="280" t="s">
        <v>1122</v>
      </c>
      <c r="F480" s="282" t="s">
        <v>824</v>
      </c>
      <c r="G480" s="269">
        <f t="shared" ca="1" si="14"/>
        <v>0</v>
      </c>
    </row>
    <row r="481" spans="1:7" ht="15.75" customHeight="1">
      <c r="A481" s="411"/>
      <c r="B481" s="407"/>
      <c r="C481" s="410"/>
      <c r="D481" s="410" t="s">
        <v>1110</v>
      </c>
      <c r="E481" s="280" t="s">
        <v>1121</v>
      </c>
      <c r="F481" s="282" t="s">
        <v>824</v>
      </c>
      <c r="G481" s="269">
        <f t="shared" ca="1" si="14"/>
        <v>0</v>
      </c>
    </row>
    <row r="482" spans="1:7">
      <c r="A482" s="411"/>
      <c r="B482" s="407"/>
      <c r="C482" s="410"/>
      <c r="D482" s="410"/>
      <c r="E482" s="280" t="s">
        <v>1122</v>
      </c>
      <c r="F482" s="282" t="s">
        <v>824</v>
      </c>
      <c r="G482" s="269">
        <f t="shared" ca="1" si="14"/>
        <v>0</v>
      </c>
    </row>
    <row r="483" spans="1:7" ht="15.75" customHeight="1">
      <c r="A483" s="411"/>
      <c r="B483" s="407"/>
      <c r="C483" s="410" t="s">
        <v>1157</v>
      </c>
      <c r="D483" s="410" t="s">
        <v>1163</v>
      </c>
      <c r="E483" s="410"/>
      <c r="F483" s="282" t="s">
        <v>1130</v>
      </c>
      <c r="G483" s="269">
        <f t="shared" ca="1" si="14"/>
        <v>0</v>
      </c>
    </row>
    <row r="484" spans="1:7" ht="15.75" customHeight="1">
      <c r="A484" s="411"/>
      <c r="B484" s="407"/>
      <c r="C484" s="410"/>
      <c r="D484" s="410" t="s">
        <v>1164</v>
      </c>
      <c r="E484" s="410"/>
      <c r="F484" s="282" t="s">
        <v>824</v>
      </c>
      <c r="G484" s="269">
        <f t="shared" ca="1" si="14"/>
        <v>28</v>
      </c>
    </row>
    <row r="485" spans="1:7" ht="166.5" customHeight="1">
      <c r="A485" s="407" t="s">
        <v>1150</v>
      </c>
      <c r="B485" s="407"/>
      <c r="C485" s="408" t="s">
        <v>1158</v>
      </c>
      <c r="D485" s="409" t="s">
        <v>1165</v>
      </c>
      <c r="E485" s="280" t="s">
        <v>1168</v>
      </c>
      <c r="F485" s="282" t="s">
        <v>1130</v>
      </c>
      <c r="G485" s="269">
        <f t="shared" ca="1" si="14"/>
        <v>14</v>
      </c>
    </row>
    <row r="486" spans="1:7" ht="165.75">
      <c r="A486" s="407"/>
      <c r="B486" s="407"/>
      <c r="C486" s="408"/>
      <c r="D486" s="409"/>
      <c r="E486" s="280" t="s">
        <v>1169</v>
      </c>
      <c r="F486" s="282" t="s">
        <v>824</v>
      </c>
      <c r="G486" s="269">
        <f t="shared" ca="1" si="14"/>
        <v>52</v>
      </c>
    </row>
    <row r="487" spans="1:7" ht="76.5">
      <c r="A487" s="407"/>
      <c r="B487" s="407"/>
      <c r="C487" s="408"/>
      <c r="D487" s="409"/>
      <c r="E487" s="280" t="s">
        <v>1170</v>
      </c>
      <c r="F487" s="282" t="s">
        <v>824</v>
      </c>
      <c r="G487" s="269">
        <f t="shared" ca="1" si="14"/>
        <v>4</v>
      </c>
    </row>
    <row r="488" spans="1:7" ht="153.75" customHeight="1">
      <c r="A488" s="407"/>
      <c r="B488" s="407"/>
      <c r="C488" s="408"/>
      <c r="D488" s="409" t="s">
        <v>1166</v>
      </c>
      <c r="E488" s="280" t="s">
        <v>1171</v>
      </c>
      <c r="F488" s="282" t="s">
        <v>1130</v>
      </c>
      <c r="G488" s="269">
        <f t="shared" ca="1" si="14"/>
        <v>0</v>
      </c>
    </row>
    <row r="489" spans="1:7" ht="165.75">
      <c r="A489" s="407"/>
      <c r="B489" s="407"/>
      <c r="C489" s="408"/>
      <c r="D489" s="409"/>
      <c r="E489" s="280" t="s">
        <v>1169</v>
      </c>
      <c r="F489" s="282" t="s">
        <v>824</v>
      </c>
      <c r="G489" s="269">
        <f t="shared" ca="1" si="14"/>
        <v>0</v>
      </c>
    </row>
    <row r="490" spans="1:7" ht="76.5">
      <c r="A490" s="407"/>
      <c r="B490" s="407"/>
      <c r="C490" s="408"/>
      <c r="D490" s="409"/>
      <c r="E490" s="280" t="s">
        <v>1170</v>
      </c>
      <c r="F490" s="282" t="s">
        <v>824</v>
      </c>
      <c r="G490" s="269">
        <f t="shared" ca="1" si="14"/>
        <v>0</v>
      </c>
    </row>
    <row r="491" spans="1:7" ht="15.75" customHeight="1">
      <c r="A491" s="407"/>
      <c r="B491" s="407"/>
      <c r="C491" s="408" t="s">
        <v>1159</v>
      </c>
      <c r="D491" s="408"/>
      <c r="E491" s="408"/>
      <c r="F491" s="282" t="s">
        <v>824</v>
      </c>
      <c r="G491" s="269">
        <f t="shared" ca="1" si="14"/>
        <v>0</v>
      </c>
    </row>
    <row r="492" spans="1:7" ht="15.75" customHeight="1">
      <c r="A492" s="407"/>
      <c r="B492" s="407"/>
      <c r="C492" s="408" t="s">
        <v>1160</v>
      </c>
      <c r="D492" s="408"/>
      <c r="E492" s="408"/>
      <c r="F492" s="282" t="s">
        <v>824</v>
      </c>
      <c r="G492" s="269">
        <f t="shared" ca="1" si="14"/>
        <v>28</v>
      </c>
    </row>
    <row r="493" spans="1:7">
      <c r="A493" s="411" t="s">
        <v>1149</v>
      </c>
      <c r="B493" s="412" t="s">
        <v>1488</v>
      </c>
      <c r="C493" s="412"/>
      <c r="D493" s="412"/>
      <c r="E493" s="412"/>
      <c r="F493" s="277" t="s">
        <v>786</v>
      </c>
      <c r="G493" s="269" t="str">
        <f t="shared" ref="G493:G536" ca="1" si="15">INDIRECT(CONCATENATE("'Форма ОУ ФГОС ООО, кадры 5-11'!",ADDRESS(COLUMN()+62,ROW()-448-44)))</f>
        <v>5 класс</v>
      </c>
    </row>
    <row r="494" spans="1:7" ht="15.75" customHeight="1">
      <c r="A494" s="411"/>
      <c r="B494" s="407" t="s">
        <v>1060</v>
      </c>
      <c r="C494" s="413" t="s">
        <v>1065</v>
      </c>
      <c r="D494" s="413"/>
      <c r="E494" s="413"/>
      <c r="F494" s="279" t="s">
        <v>890</v>
      </c>
      <c r="G494" s="269">
        <f t="shared" ca="1" si="15"/>
        <v>27</v>
      </c>
    </row>
    <row r="495" spans="1:7" ht="15.75" customHeight="1">
      <c r="A495" s="411"/>
      <c r="B495" s="407"/>
      <c r="C495" s="410" t="s">
        <v>1066</v>
      </c>
      <c r="D495" s="410"/>
      <c r="E495" s="410"/>
      <c r="F495" s="281" t="s">
        <v>890</v>
      </c>
      <c r="G495" s="269">
        <f t="shared" ca="1" si="15"/>
        <v>0</v>
      </c>
    </row>
    <row r="496" spans="1:7" ht="15.75" customHeight="1">
      <c r="A496" s="411"/>
      <c r="B496" s="407"/>
      <c r="C496" s="410" t="s">
        <v>1067</v>
      </c>
      <c r="D496" s="410"/>
      <c r="E496" s="410"/>
      <c r="F496" s="281" t="s">
        <v>890</v>
      </c>
      <c r="G496" s="269">
        <f t="shared" ca="1" si="15"/>
        <v>0</v>
      </c>
    </row>
    <row r="497" spans="1:7" ht="15.75" customHeight="1">
      <c r="A497" s="411"/>
      <c r="B497" s="407"/>
      <c r="C497" s="410" t="s">
        <v>1068</v>
      </c>
      <c r="D497" s="410"/>
      <c r="E497" s="410"/>
      <c r="F497" s="281" t="s">
        <v>890</v>
      </c>
      <c r="G497" s="269">
        <f t="shared" ca="1" si="15"/>
        <v>6</v>
      </c>
    </row>
    <row r="498" spans="1:7" ht="15.75" customHeight="1">
      <c r="A498" s="411"/>
      <c r="B498" s="407"/>
      <c r="C498" s="410" t="s">
        <v>1069</v>
      </c>
      <c r="D498" s="410" t="s">
        <v>1098</v>
      </c>
      <c r="E498" s="410"/>
      <c r="F498" s="281" t="s">
        <v>890</v>
      </c>
      <c r="G498" s="269">
        <f t="shared" ca="1" si="15"/>
        <v>7</v>
      </c>
    </row>
    <row r="499" spans="1:7" ht="15.75" customHeight="1">
      <c r="A499" s="411"/>
      <c r="B499" s="407"/>
      <c r="C499" s="410"/>
      <c r="D499" s="410" t="s">
        <v>1099</v>
      </c>
      <c r="E499" s="410"/>
      <c r="F499" s="281" t="s">
        <v>890</v>
      </c>
      <c r="G499" s="269">
        <f t="shared" ca="1" si="15"/>
        <v>6</v>
      </c>
    </row>
    <row r="500" spans="1:7" ht="15.75" customHeight="1">
      <c r="A500" s="411"/>
      <c r="B500" s="407"/>
      <c r="C500" s="410"/>
      <c r="D500" s="410" t="s">
        <v>1100</v>
      </c>
      <c r="E500" s="410"/>
      <c r="F500" s="281" t="s">
        <v>890</v>
      </c>
      <c r="G500" s="269">
        <f t="shared" ca="1" si="15"/>
        <v>0</v>
      </c>
    </row>
    <row r="501" spans="1:7" ht="64.5" customHeight="1">
      <c r="A501" s="411"/>
      <c r="B501" s="407" t="s">
        <v>1152</v>
      </c>
      <c r="C501" s="410" t="s">
        <v>1071</v>
      </c>
      <c r="D501" s="410" t="s">
        <v>1161</v>
      </c>
      <c r="E501" s="280" t="s">
        <v>1114</v>
      </c>
      <c r="F501" s="282" t="s">
        <v>824</v>
      </c>
      <c r="G501" s="269">
        <f t="shared" ca="1" si="15"/>
        <v>0</v>
      </c>
    </row>
    <row r="502" spans="1:7" ht="51">
      <c r="A502" s="411"/>
      <c r="B502" s="407"/>
      <c r="C502" s="410"/>
      <c r="D502" s="410"/>
      <c r="E502" s="280" t="s">
        <v>1115</v>
      </c>
      <c r="F502" s="282" t="s">
        <v>824</v>
      </c>
      <c r="G502" s="269">
        <f t="shared" ca="1" si="15"/>
        <v>0</v>
      </c>
    </row>
    <row r="503" spans="1:7" ht="89.25">
      <c r="A503" s="411"/>
      <c r="B503" s="407"/>
      <c r="C503" s="410"/>
      <c r="D503" s="410"/>
      <c r="E503" s="280" t="s">
        <v>1167</v>
      </c>
      <c r="F503" s="282" t="s">
        <v>824</v>
      </c>
      <c r="G503" s="269">
        <f t="shared" ca="1" si="15"/>
        <v>0</v>
      </c>
    </row>
    <row r="504" spans="1:7" ht="15.75" customHeight="1">
      <c r="A504" s="411"/>
      <c r="B504" s="407"/>
      <c r="C504" s="410"/>
      <c r="D504" s="410" t="s">
        <v>1162</v>
      </c>
      <c r="E504" s="410"/>
      <c r="F504" s="282" t="s">
        <v>824</v>
      </c>
      <c r="G504" s="269">
        <f t="shared" ca="1" si="15"/>
        <v>0</v>
      </c>
    </row>
    <row r="505" spans="1:7" ht="15.75" customHeight="1">
      <c r="A505" s="411"/>
      <c r="B505" s="407"/>
      <c r="C505" s="414" t="s">
        <v>1072</v>
      </c>
      <c r="D505" s="410" t="s">
        <v>1103</v>
      </c>
      <c r="E505" s="410"/>
      <c r="F505" s="282" t="s">
        <v>824</v>
      </c>
      <c r="G505" s="269">
        <f t="shared" ca="1" si="15"/>
        <v>27</v>
      </c>
    </row>
    <row r="506" spans="1:7" ht="15.75" customHeight="1">
      <c r="A506" s="411"/>
      <c r="B506" s="407"/>
      <c r="C506" s="414"/>
      <c r="D506" s="410" t="s">
        <v>1104</v>
      </c>
      <c r="E506" s="410"/>
      <c r="F506" s="282" t="s">
        <v>824</v>
      </c>
      <c r="G506" s="269" t="str">
        <f t="shared" ca="1" si="15"/>
        <v/>
      </c>
    </row>
    <row r="507" spans="1:7" ht="15.75" customHeight="1">
      <c r="A507" s="411"/>
      <c r="B507" s="407"/>
      <c r="C507" s="410" t="s">
        <v>1154</v>
      </c>
      <c r="D507" s="410"/>
      <c r="E507" s="410"/>
      <c r="F507" s="282" t="s">
        <v>786</v>
      </c>
      <c r="G507" s="269" t="str">
        <f t="shared" ca="1" si="15"/>
        <v>в первую смену</v>
      </c>
    </row>
    <row r="508" spans="1:7">
      <c r="A508" s="411"/>
      <c r="B508" s="407"/>
      <c r="C508" s="280"/>
      <c r="D508" s="280"/>
      <c r="E508" s="280" t="s">
        <v>1117</v>
      </c>
      <c r="F508" s="282" t="s">
        <v>786</v>
      </c>
      <c r="G508" s="269">
        <f t="shared" ca="1" si="15"/>
        <v>0</v>
      </c>
    </row>
    <row r="509" spans="1:7" ht="15.75" customHeight="1">
      <c r="A509" s="411"/>
      <c r="B509" s="407"/>
      <c r="C509" s="410" t="s">
        <v>1155</v>
      </c>
      <c r="D509" s="410"/>
      <c r="E509" s="410" t="s">
        <v>1118</v>
      </c>
      <c r="F509" s="282" t="s">
        <v>786</v>
      </c>
      <c r="G509" s="269">
        <f t="shared" ca="1" si="15"/>
        <v>0</v>
      </c>
    </row>
    <row r="510" spans="1:7">
      <c r="A510" s="411"/>
      <c r="B510" s="407"/>
      <c r="C510" s="410"/>
      <c r="D510" s="410"/>
      <c r="E510" s="410"/>
      <c r="F510" s="282" t="s">
        <v>824</v>
      </c>
      <c r="G510" s="269">
        <f t="shared" ca="1" si="15"/>
        <v>0</v>
      </c>
    </row>
    <row r="511" spans="1:7" ht="15.75" customHeight="1">
      <c r="A511" s="411"/>
      <c r="B511" s="407"/>
      <c r="C511" s="410"/>
      <c r="D511" s="410"/>
      <c r="E511" s="410" t="s">
        <v>1118</v>
      </c>
      <c r="F511" s="282" t="s">
        <v>786</v>
      </c>
      <c r="G511" s="269">
        <f t="shared" ca="1" si="15"/>
        <v>0</v>
      </c>
    </row>
    <row r="512" spans="1:7">
      <c r="A512" s="411"/>
      <c r="B512" s="407"/>
      <c r="C512" s="410"/>
      <c r="D512" s="410"/>
      <c r="E512" s="410"/>
      <c r="F512" s="282" t="s">
        <v>824</v>
      </c>
      <c r="G512" s="269">
        <f t="shared" ca="1" si="15"/>
        <v>0</v>
      </c>
    </row>
    <row r="513" spans="1:7" ht="26.25" customHeight="1">
      <c r="A513" s="411"/>
      <c r="B513" s="410" t="s">
        <v>1153</v>
      </c>
      <c r="C513" s="410"/>
      <c r="D513" s="410"/>
      <c r="E513" s="280" t="s">
        <v>1119</v>
      </c>
      <c r="F513" s="282" t="s">
        <v>1125</v>
      </c>
      <c r="G513" s="269">
        <f t="shared" ca="1" si="15"/>
        <v>1</v>
      </c>
    </row>
    <row r="514" spans="1:7" ht="25.5">
      <c r="A514" s="411"/>
      <c r="B514" s="410"/>
      <c r="C514" s="410"/>
      <c r="D514" s="410"/>
      <c r="E514" s="280" t="s">
        <v>1120</v>
      </c>
      <c r="F514" s="282" t="s">
        <v>824</v>
      </c>
      <c r="G514" s="269">
        <f t="shared" ca="1" si="15"/>
        <v>27</v>
      </c>
    </row>
    <row r="515" spans="1:7" ht="15.75" customHeight="1">
      <c r="A515" s="411"/>
      <c r="B515" s="407" t="s">
        <v>1062</v>
      </c>
      <c r="C515" s="410" t="s">
        <v>1156</v>
      </c>
      <c r="D515" s="410" t="s">
        <v>1105</v>
      </c>
      <c r="E515" s="280" t="s">
        <v>1121</v>
      </c>
      <c r="F515" s="282" t="s">
        <v>824</v>
      </c>
      <c r="G515" s="269">
        <f t="shared" ca="1" si="15"/>
        <v>0</v>
      </c>
    </row>
    <row r="516" spans="1:7">
      <c r="A516" s="411"/>
      <c r="B516" s="407"/>
      <c r="C516" s="410"/>
      <c r="D516" s="410"/>
      <c r="E516" s="280" t="s">
        <v>1122</v>
      </c>
      <c r="F516" s="282" t="s">
        <v>824</v>
      </c>
      <c r="G516" s="269">
        <f t="shared" ca="1" si="15"/>
        <v>0</v>
      </c>
    </row>
    <row r="517" spans="1:7" ht="15.75" customHeight="1">
      <c r="A517" s="411"/>
      <c r="B517" s="407"/>
      <c r="C517" s="410"/>
      <c r="D517" s="410" t="s">
        <v>1106</v>
      </c>
      <c r="E517" s="280" t="s">
        <v>1121</v>
      </c>
      <c r="F517" s="282" t="s">
        <v>824</v>
      </c>
      <c r="G517" s="269">
        <f t="shared" ca="1" si="15"/>
        <v>0</v>
      </c>
    </row>
    <row r="518" spans="1:7">
      <c r="A518" s="411"/>
      <c r="B518" s="407"/>
      <c r="C518" s="410"/>
      <c r="D518" s="410"/>
      <c r="E518" s="280" t="s">
        <v>1122</v>
      </c>
      <c r="F518" s="282" t="s">
        <v>824</v>
      </c>
      <c r="G518" s="269">
        <f t="shared" ca="1" si="15"/>
        <v>0</v>
      </c>
    </row>
    <row r="519" spans="1:7" ht="15.75" customHeight="1">
      <c r="A519" s="411"/>
      <c r="B519" s="407"/>
      <c r="C519" s="410"/>
      <c r="D519" s="410" t="s">
        <v>1107</v>
      </c>
      <c r="E519" s="280" t="s">
        <v>1121</v>
      </c>
      <c r="F519" s="282" t="s">
        <v>824</v>
      </c>
      <c r="G519" s="269">
        <f t="shared" ca="1" si="15"/>
        <v>9</v>
      </c>
    </row>
    <row r="520" spans="1:7">
      <c r="A520" s="411"/>
      <c r="B520" s="407"/>
      <c r="C520" s="410"/>
      <c r="D520" s="410"/>
      <c r="E520" s="280" t="s">
        <v>1122</v>
      </c>
      <c r="F520" s="282" t="s">
        <v>824</v>
      </c>
      <c r="G520" s="269">
        <f t="shared" ca="1" si="15"/>
        <v>0</v>
      </c>
    </row>
    <row r="521" spans="1:7" ht="15.75" customHeight="1">
      <c r="A521" s="411"/>
      <c r="B521" s="407"/>
      <c r="C521" s="410"/>
      <c r="D521" s="410" t="s">
        <v>1108</v>
      </c>
      <c r="E521" s="280" t="s">
        <v>1121</v>
      </c>
      <c r="F521" s="282" t="s">
        <v>824</v>
      </c>
      <c r="G521" s="269">
        <f t="shared" ca="1" si="15"/>
        <v>0</v>
      </c>
    </row>
    <row r="522" spans="1:7">
      <c r="A522" s="411"/>
      <c r="B522" s="407"/>
      <c r="C522" s="410"/>
      <c r="D522" s="410"/>
      <c r="E522" s="280" t="s">
        <v>1122</v>
      </c>
      <c r="F522" s="282" t="s">
        <v>824</v>
      </c>
      <c r="G522" s="269">
        <f t="shared" ca="1" si="15"/>
        <v>0</v>
      </c>
    </row>
    <row r="523" spans="1:7" ht="15.75" customHeight="1">
      <c r="A523" s="411"/>
      <c r="B523" s="407"/>
      <c r="C523" s="410"/>
      <c r="D523" s="410" t="s">
        <v>1109</v>
      </c>
      <c r="E523" s="280" t="s">
        <v>1121</v>
      </c>
      <c r="F523" s="282" t="s">
        <v>824</v>
      </c>
      <c r="G523" s="269">
        <f t="shared" ca="1" si="15"/>
        <v>0</v>
      </c>
    </row>
    <row r="524" spans="1:7">
      <c r="A524" s="411"/>
      <c r="B524" s="407"/>
      <c r="C524" s="410"/>
      <c r="D524" s="410"/>
      <c r="E524" s="280" t="s">
        <v>1122</v>
      </c>
      <c r="F524" s="282" t="s">
        <v>824</v>
      </c>
      <c r="G524" s="269">
        <f t="shared" ca="1" si="15"/>
        <v>0</v>
      </c>
    </row>
    <row r="525" spans="1:7" ht="15.75" customHeight="1">
      <c r="A525" s="411"/>
      <c r="B525" s="407"/>
      <c r="C525" s="410"/>
      <c r="D525" s="410" t="s">
        <v>1110</v>
      </c>
      <c r="E525" s="280" t="s">
        <v>1121</v>
      </c>
      <c r="F525" s="282" t="s">
        <v>824</v>
      </c>
      <c r="G525" s="269">
        <f t="shared" ca="1" si="15"/>
        <v>0</v>
      </c>
    </row>
    <row r="526" spans="1:7">
      <c r="A526" s="411"/>
      <c r="B526" s="407"/>
      <c r="C526" s="410"/>
      <c r="D526" s="410"/>
      <c r="E526" s="280" t="s">
        <v>1122</v>
      </c>
      <c r="F526" s="282" t="s">
        <v>824</v>
      </c>
      <c r="G526" s="269">
        <f t="shared" ca="1" si="15"/>
        <v>0</v>
      </c>
    </row>
    <row r="527" spans="1:7" ht="15.75" customHeight="1">
      <c r="A527" s="411"/>
      <c r="B527" s="407"/>
      <c r="C527" s="410" t="s">
        <v>1157</v>
      </c>
      <c r="D527" s="410" t="s">
        <v>1163</v>
      </c>
      <c r="E527" s="410"/>
      <c r="F527" s="282" t="s">
        <v>1130</v>
      </c>
      <c r="G527" s="269">
        <f t="shared" ca="1" si="15"/>
        <v>0</v>
      </c>
    </row>
    <row r="528" spans="1:7" ht="15.75" customHeight="1">
      <c r="A528" s="411"/>
      <c r="B528" s="407"/>
      <c r="C528" s="410"/>
      <c r="D528" s="410" t="s">
        <v>1164</v>
      </c>
      <c r="E528" s="410"/>
      <c r="F528" s="282" t="s">
        <v>824</v>
      </c>
      <c r="G528" s="269">
        <f t="shared" ca="1" si="15"/>
        <v>27</v>
      </c>
    </row>
    <row r="529" spans="1:7" ht="166.5" customHeight="1">
      <c r="A529" s="407" t="s">
        <v>1150</v>
      </c>
      <c r="B529" s="407"/>
      <c r="C529" s="408" t="s">
        <v>1158</v>
      </c>
      <c r="D529" s="409" t="s">
        <v>1165</v>
      </c>
      <c r="E529" s="280" t="s">
        <v>1168</v>
      </c>
      <c r="F529" s="282" t="s">
        <v>1130</v>
      </c>
      <c r="G529" s="269">
        <f t="shared" ca="1" si="15"/>
        <v>14</v>
      </c>
    </row>
    <row r="530" spans="1:7" ht="165.75">
      <c r="A530" s="407"/>
      <c r="B530" s="407"/>
      <c r="C530" s="408"/>
      <c r="D530" s="409"/>
      <c r="E530" s="280" t="s">
        <v>1169</v>
      </c>
      <c r="F530" s="282" t="s">
        <v>824</v>
      </c>
      <c r="G530" s="269">
        <f t="shared" ca="1" si="15"/>
        <v>36</v>
      </c>
    </row>
    <row r="531" spans="1:7" ht="76.5">
      <c r="A531" s="407"/>
      <c r="B531" s="407"/>
      <c r="C531" s="408"/>
      <c r="D531" s="409"/>
      <c r="E531" s="280" t="s">
        <v>1170</v>
      </c>
      <c r="F531" s="282" t="s">
        <v>824</v>
      </c>
      <c r="G531" s="269">
        <f t="shared" ca="1" si="15"/>
        <v>5</v>
      </c>
    </row>
    <row r="532" spans="1:7" ht="153.75" customHeight="1">
      <c r="A532" s="407"/>
      <c r="B532" s="407"/>
      <c r="C532" s="408"/>
      <c r="D532" s="409" t="s">
        <v>1166</v>
      </c>
      <c r="E532" s="280" t="s">
        <v>1171</v>
      </c>
      <c r="F532" s="282" t="s">
        <v>1130</v>
      </c>
      <c r="G532" s="269">
        <f t="shared" ca="1" si="15"/>
        <v>0</v>
      </c>
    </row>
    <row r="533" spans="1:7" ht="165.75">
      <c r="A533" s="407"/>
      <c r="B533" s="407"/>
      <c r="C533" s="408"/>
      <c r="D533" s="409"/>
      <c r="E533" s="280" t="s">
        <v>1169</v>
      </c>
      <c r="F533" s="282" t="s">
        <v>824</v>
      </c>
      <c r="G533" s="269">
        <f t="shared" ca="1" si="15"/>
        <v>0</v>
      </c>
    </row>
    <row r="534" spans="1:7" ht="76.5">
      <c r="A534" s="407"/>
      <c r="B534" s="407"/>
      <c r="C534" s="408"/>
      <c r="D534" s="409"/>
      <c r="E534" s="280" t="s">
        <v>1170</v>
      </c>
      <c r="F534" s="282" t="s">
        <v>824</v>
      </c>
      <c r="G534" s="269">
        <f t="shared" ca="1" si="15"/>
        <v>0</v>
      </c>
    </row>
    <row r="535" spans="1:7" ht="15.75" customHeight="1">
      <c r="A535" s="407"/>
      <c r="B535" s="407"/>
      <c r="C535" s="408" t="s">
        <v>1159</v>
      </c>
      <c r="D535" s="408"/>
      <c r="E535" s="408"/>
      <c r="F535" s="282" t="s">
        <v>824</v>
      </c>
      <c r="G535" s="269">
        <f t="shared" ca="1" si="15"/>
        <v>0</v>
      </c>
    </row>
    <row r="536" spans="1:7" ht="15.75" customHeight="1">
      <c r="A536" s="407"/>
      <c r="B536" s="407"/>
      <c r="C536" s="408" t="s">
        <v>1160</v>
      </c>
      <c r="D536" s="408"/>
      <c r="E536" s="408"/>
      <c r="F536" s="282" t="s">
        <v>824</v>
      </c>
      <c r="G536" s="269">
        <f t="shared" ca="1" si="15"/>
        <v>27</v>
      </c>
    </row>
    <row r="537" spans="1:7">
      <c r="A537" s="411" t="s">
        <v>1149</v>
      </c>
      <c r="B537" s="412" t="s">
        <v>1488</v>
      </c>
      <c r="C537" s="412"/>
      <c r="D537" s="412"/>
      <c r="E537" s="412"/>
      <c r="F537" s="277" t="s">
        <v>786</v>
      </c>
      <c r="G537" s="269" t="str">
        <f t="shared" ref="G537:G580" ca="1" si="16">INDIRECT(CONCATENATE("'Форма ОУ ФГОС ООО, кадры 5-11'!",ADDRESS(COLUMN()+63,ROW()-448-44*2)))</f>
        <v>5 класс</v>
      </c>
    </row>
    <row r="538" spans="1:7" ht="15.75" customHeight="1">
      <c r="A538" s="411"/>
      <c r="B538" s="407" t="s">
        <v>1060</v>
      </c>
      <c r="C538" s="413" t="s">
        <v>1065</v>
      </c>
      <c r="D538" s="413"/>
      <c r="E538" s="413"/>
      <c r="F538" s="279" t="s">
        <v>890</v>
      </c>
      <c r="G538" s="269">
        <f t="shared" ca="1" si="16"/>
        <v>28</v>
      </c>
    </row>
    <row r="539" spans="1:7" ht="15.75" customHeight="1">
      <c r="A539" s="411"/>
      <c r="B539" s="407"/>
      <c r="C539" s="410" t="s">
        <v>1066</v>
      </c>
      <c r="D539" s="410"/>
      <c r="E539" s="410"/>
      <c r="F539" s="281" t="s">
        <v>890</v>
      </c>
      <c r="G539" s="269">
        <f t="shared" ca="1" si="16"/>
        <v>0</v>
      </c>
    </row>
    <row r="540" spans="1:7" ht="15.75" customHeight="1">
      <c r="A540" s="411"/>
      <c r="B540" s="407"/>
      <c r="C540" s="410" t="s">
        <v>1067</v>
      </c>
      <c r="D540" s="410"/>
      <c r="E540" s="410"/>
      <c r="F540" s="281" t="s">
        <v>890</v>
      </c>
      <c r="G540" s="269">
        <f t="shared" ca="1" si="16"/>
        <v>0</v>
      </c>
    </row>
    <row r="541" spans="1:7" ht="15.75" customHeight="1">
      <c r="A541" s="411"/>
      <c r="B541" s="407"/>
      <c r="C541" s="410" t="s">
        <v>1068</v>
      </c>
      <c r="D541" s="410"/>
      <c r="E541" s="410"/>
      <c r="F541" s="281" t="s">
        <v>890</v>
      </c>
      <c r="G541" s="269">
        <f t="shared" ca="1" si="16"/>
        <v>10</v>
      </c>
    </row>
    <row r="542" spans="1:7" ht="15.75" customHeight="1">
      <c r="A542" s="411"/>
      <c r="B542" s="407"/>
      <c r="C542" s="410" t="s">
        <v>1069</v>
      </c>
      <c r="D542" s="410" t="s">
        <v>1098</v>
      </c>
      <c r="E542" s="410"/>
      <c r="F542" s="281" t="s">
        <v>890</v>
      </c>
      <c r="G542" s="269">
        <f t="shared" ca="1" si="16"/>
        <v>6</v>
      </c>
    </row>
    <row r="543" spans="1:7" ht="15.75" customHeight="1">
      <c r="A543" s="411"/>
      <c r="B543" s="407"/>
      <c r="C543" s="410"/>
      <c r="D543" s="410" t="s">
        <v>1099</v>
      </c>
      <c r="E543" s="410"/>
      <c r="F543" s="281" t="s">
        <v>890</v>
      </c>
      <c r="G543" s="269">
        <f t="shared" ca="1" si="16"/>
        <v>7</v>
      </c>
    </row>
    <row r="544" spans="1:7" ht="15.75" customHeight="1">
      <c r="A544" s="411"/>
      <c r="B544" s="407"/>
      <c r="C544" s="410"/>
      <c r="D544" s="410" t="s">
        <v>1100</v>
      </c>
      <c r="E544" s="410"/>
      <c r="F544" s="281" t="s">
        <v>890</v>
      </c>
      <c r="G544" s="269">
        <f t="shared" ca="1" si="16"/>
        <v>4</v>
      </c>
    </row>
    <row r="545" spans="1:7" ht="64.5" customHeight="1">
      <c r="A545" s="411"/>
      <c r="B545" s="407" t="s">
        <v>1152</v>
      </c>
      <c r="C545" s="410" t="s">
        <v>1071</v>
      </c>
      <c r="D545" s="410" t="s">
        <v>1161</v>
      </c>
      <c r="E545" s="280" t="s">
        <v>1114</v>
      </c>
      <c r="F545" s="282" t="s">
        <v>824</v>
      </c>
      <c r="G545" s="269">
        <f t="shared" ca="1" si="16"/>
        <v>0</v>
      </c>
    </row>
    <row r="546" spans="1:7" ht="51">
      <c r="A546" s="411"/>
      <c r="B546" s="407"/>
      <c r="C546" s="410"/>
      <c r="D546" s="410"/>
      <c r="E546" s="280" t="s">
        <v>1115</v>
      </c>
      <c r="F546" s="282" t="s">
        <v>824</v>
      </c>
      <c r="G546" s="269">
        <f t="shared" ca="1" si="16"/>
        <v>0</v>
      </c>
    </row>
    <row r="547" spans="1:7" ht="89.25">
      <c r="A547" s="411"/>
      <c r="B547" s="407"/>
      <c r="C547" s="410"/>
      <c r="D547" s="410"/>
      <c r="E547" s="280" t="s">
        <v>1167</v>
      </c>
      <c r="F547" s="282" t="s">
        <v>824</v>
      </c>
      <c r="G547" s="269">
        <f t="shared" ca="1" si="16"/>
        <v>0</v>
      </c>
    </row>
    <row r="548" spans="1:7" ht="15.75" customHeight="1">
      <c r="A548" s="411"/>
      <c r="B548" s="407"/>
      <c r="C548" s="410"/>
      <c r="D548" s="410" t="s">
        <v>1162</v>
      </c>
      <c r="E548" s="410"/>
      <c r="F548" s="282" t="s">
        <v>824</v>
      </c>
      <c r="G548" s="269">
        <f t="shared" ca="1" si="16"/>
        <v>0</v>
      </c>
    </row>
    <row r="549" spans="1:7" ht="15.75" customHeight="1">
      <c r="A549" s="411"/>
      <c r="B549" s="407"/>
      <c r="C549" s="414" t="s">
        <v>1072</v>
      </c>
      <c r="D549" s="410" t="s">
        <v>1103</v>
      </c>
      <c r="E549" s="410"/>
      <c r="F549" s="282" t="s">
        <v>824</v>
      </c>
      <c r="G549" s="269">
        <f t="shared" ca="1" si="16"/>
        <v>28</v>
      </c>
    </row>
    <row r="550" spans="1:7" ht="15.75" customHeight="1">
      <c r="A550" s="411"/>
      <c r="B550" s="407"/>
      <c r="C550" s="414"/>
      <c r="D550" s="410" t="s">
        <v>1104</v>
      </c>
      <c r="E550" s="410"/>
      <c r="F550" s="282" t="s">
        <v>824</v>
      </c>
      <c r="G550" s="269" t="str">
        <f t="shared" ca="1" si="16"/>
        <v/>
      </c>
    </row>
    <row r="551" spans="1:7" ht="15.75" customHeight="1">
      <c r="A551" s="411"/>
      <c r="B551" s="407"/>
      <c r="C551" s="410" t="s">
        <v>1154</v>
      </c>
      <c r="D551" s="410"/>
      <c r="E551" s="410"/>
      <c r="F551" s="282" t="s">
        <v>786</v>
      </c>
      <c r="G551" s="269" t="str">
        <f t="shared" ca="1" si="16"/>
        <v>в первую смену</v>
      </c>
    </row>
    <row r="552" spans="1:7">
      <c r="A552" s="411"/>
      <c r="B552" s="407"/>
      <c r="C552" s="280"/>
      <c r="D552" s="280"/>
      <c r="E552" s="280" t="s">
        <v>1117</v>
      </c>
      <c r="F552" s="282" t="s">
        <v>786</v>
      </c>
      <c r="G552" s="269">
        <f t="shared" ca="1" si="16"/>
        <v>0</v>
      </c>
    </row>
    <row r="553" spans="1:7" ht="15.75" customHeight="1">
      <c r="A553" s="411"/>
      <c r="B553" s="407"/>
      <c r="C553" s="410" t="s">
        <v>1155</v>
      </c>
      <c r="D553" s="410"/>
      <c r="E553" s="410" t="s">
        <v>1118</v>
      </c>
      <c r="F553" s="282" t="s">
        <v>786</v>
      </c>
      <c r="G553" s="269">
        <f t="shared" ca="1" si="16"/>
        <v>0</v>
      </c>
    </row>
    <row r="554" spans="1:7">
      <c r="A554" s="411"/>
      <c r="B554" s="407"/>
      <c r="C554" s="410"/>
      <c r="D554" s="410"/>
      <c r="E554" s="410"/>
      <c r="F554" s="282" t="s">
        <v>824</v>
      </c>
      <c r="G554" s="269">
        <f t="shared" ca="1" si="16"/>
        <v>0</v>
      </c>
    </row>
    <row r="555" spans="1:7" ht="15.75" customHeight="1">
      <c r="A555" s="411"/>
      <c r="B555" s="407"/>
      <c r="C555" s="410"/>
      <c r="D555" s="410"/>
      <c r="E555" s="410" t="s">
        <v>1118</v>
      </c>
      <c r="F555" s="282" t="s">
        <v>786</v>
      </c>
      <c r="G555" s="269">
        <f t="shared" ca="1" si="16"/>
        <v>0</v>
      </c>
    </row>
    <row r="556" spans="1:7">
      <c r="A556" s="411"/>
      <c r="B556" s="407"/>
      <c r="C556" s="410"/>
      <c r="D556" s="410"/>
      <c r="E556" s="410"/>
      <c r="F556" s="282" t="s">
        <v>824</v>
      </c>
      <c r="G556" s="269">
        <f t="shared" ca="1" si="16"/>
        <v>0</v>
      </c>
    </row>
    <row r="557" spans="1:7" ht="26.25" customHeight="1">
      <c r="A557" s="411"/>
      <c r="B557" s="410" t="s">
        <v>1153</v>
      </c>
      <c r="C557" s="410"/>
      <c r="D557" s="410"/>
      <c r="E557" s="280" t="s">
        <v>1119</v>
      </c>
      <c r="F557" s="282" t="s">
        <v>1125</v>
      </c>
      <c r="G557" s="269">
        <f t="shared" ca="1" si="16"/>
        <v>1</v>
      </c>
    </row>
    <row r="558" spans="1:7" ht="25.5">
      <c r="A558" s="411"/>
      <c r="B558" s="410"/>
      <c r="C558" s="410"/>
      <c r="D558" s="410"/>
      <c r="E558" s="280" t="s">
        <v>1120</v>
      </c>
      <c r="F558" s="282" t="s">
        <v>824</v>
      </c>
      <c r="G558" s="269">
        <f t="shared" ca="1" si="16"/>
        <v>28</v>
      </c>
    </row>
    <row r="559" spans="1:7" ht="15.75" customHeight="1">
      <c r="A559" s="411"/>
      <c r="B559" s="407" t="s">
        <v>1062</v>
      </c>
      <c r="C559" s="410" t="s">
        <v>1156</v>
      </c>
      <c r="D559" s="410" t="s">
        <v>1105</v>
      </c>
      <c r="E559" s="280" t="s">
        <v>1121</v>
      </c>
      <c r="F559" s="282" t="s">
        <v>824</v>
      </c>
      <c r="G559" s="269">
        <f t="shared" ca="1" si="16"/>
        <v>9</v>
      </c>
    </row>
    <row r="560" spans="1:7">
      <c r="A560" s="411"/>
      <c r="B560" s="407"/>
      <c r="C560" s="410"/>
      <c r="D560" s="410"/>
      <c r="E560" s="280" t="s">
        <v>1122</v>
      </c>
      <c r="F560" s="282" t="s">
        <v>824</v>
      </c>
      <c r="G560" s="269">
        <f t="shared" ca="1" si="16"/>
        <v>0</v>
      </c>
    </row>
    <row r="561" spans="1:7" ht="15.75" customHeight="1">
      <c r="A561" s="411"/>
      <c r="B561" s="407"/>
      <c r="C561" s="410"/>
      <c r="D561" s="410" t="s">
        <v>1106</v>
      </c>
      <c r="E561" s="280" t="s">
        <v>1121</v>
      </c>
      <c r="F561" s="282" t="s">
        <v>824</v>
      </c>
      <c r="G561" s="269">
        <f t="shared" ca="1" si="16"/>
        <v>0</v>
      </c>
    </row>
    <row r="562" spans="1:7">
      <c r="A562" s="411"/>
      <c r="B562" s="407"/>
      <c r="C562" s="410"/>
      <c r="D562" s="410"/>
      <c r="E562" s="280" t="s">
        <v>1122</v>
      </c>
      <c r="F562" s="282" t="s">
        <v>824</v>
      </c>
      <c r="G562" s="269">
        <f t="shared" ca="1" si="16"/>
        <v>0</v>
      </c>
    </row>
    <row r="563" spans="1:7" ht="15.75" customHeight="1">
      <c r="A563" s="411"/>
      <c r="B563" s="407"/>
      <c r="C563" s="410"/>
      <c r="D563" s="410" t="s">
        <v>1107</v>
      </c>
      <c r="E563" s="280" t="s">
        <v>1121</v>
      </c>
      <c r="F563" s="282" t="s">
        <v>824</v>
      </c>
      <c r="G563" s="269">
        <f t="shared" ca="1" si="16"/>
        <v>0</v>
      </c>
    </row>
    <row r="564" spans="1:7">
      <c r="A564" s="411"/>
      <c r="B564" s="407"/>
      <c r="C564" s="410"/>
      <c r="D564" s="410"/>
      <c r="E564" s="280" t="s">
        <v>1122</v>
      </c>
      <c r="F564" s="282" t="s">
        <v>824</v>
      </c>
      <c r="G564" s="269">
        <f t="shared" ca="1" si="16"/>
        <v>0</v>
      </c>
    </row>
    <row r="565" spans="1:7" ht="15.75" customHeight="1">
      <c r="A565" s="411"/>
      <c r="B565" s="407"/>
      <c r="C565" s="410"/>
      <c r="D565" s="410" t="s">
        <v>1108</v>
      </c>
      <c r="E565" s="280" t="s">
        <v>1121</v>
      </c>
      <c r="F565" s="282" t="s">
        <v>824</v>
      </c>
      <c r="G565" s="269">
        <f t="shared" ca="1" si="16"/>
        <v>0</v>
      </c>
    </row>
    <row r="566" spans="1:7">
      <c r="A566" s="411"/>
      <c r="B566" s="407"/>
      <c r="C566" s="410"/>
      <c r="D566" s="410"/>
      <c r="E566" s="280" t="s">
        <v>1122</v>
      </c>
      <c r="F566" s="282" t="s">
        <v>824</v>
      </c>
      <c r="G566" s="269">
        <f t="shared" ca="1" si="16"/>
        <v>0</v>
      </c>
    </row>
    <row r="567" spans="1:7" ht="15.75" customHeight="1">
      <c r="A567" s="411"/>
      <c r="B567" s="407"/>
      <c r="C567" s="410"/>
      <c r="D567" s="410" t="s">
        <v>1109</v>
      </c>
      <c r="E567" s="280" t="s">
        <v>1121</v>
      </c>
      <c r="F567" s="282" t="s">
        <v>824</v>
      </c>
      <c r="G567" s="269">
        <f t="shared" ca="1" si="16"/>
        <v>0</v>
      </c>
    </row>
    <row r="568" spans="1:7">
      <c r="A568" s="411"/>
      <c r="B568" s="407"/>
      <c r="C568" s="410"/>
      <c r="D568" s="410"/>
      <c r="E568" s="280" t="s">
        <v>1122</v>
      </c>
      <c r="F568" s="282" t="s">
        <v>824</v>
      </c>
      <c r="G568" s="269">
        <f t="shared" ca="1" si="16"/>
        <v>0</v>
      </c>
    </row>
    <row r="569" spans="1:7" ht="15.75" customHeight="1">
      <c r="A569" s="411"/>
      <c r="B569" s="407"/>
      <c r="C569" s="410"/>
      <c r="D569" s="410" t="s">
        <v>1110</v>
      </c>
      <c r="E569" s="280" t="s">
        <v>1121</v>
      </c>
      <c r="F569" s="282" t="s">
        <v>824</v>
      </c>
      <c r="G569" s="269">
        <f t="shared" ca="1" si="16"/>
        <v>0</v>
      </c>
    </row>
    <row r="570" spans="1:7">
      <c r="A570" s="411"/>
      <c r="B570" s="407"/>
      <c r="C570" s="410"/>
      <c r="D570" s="410"/>
      <c r="E570" s="280" t="s">
        <v>1122</v>
      </c>
      <c r="F570" s="282" t="s">
        <v>824</v>
      </c>
      <c r="G570" s="269">
        <f t="shared" ca="1" si="16"/>
        <v>0</v>
      </c>
    </row>
    <row r="571" spans="1:7" ht="15.75" customHeight="1">
      <c r="A571" s="411"/>
      <c r="B571" s="407"/>
      <c r="C571" s="410" t="s">
        <v>1157</v>
      </c>
      <c r="D571" s="410" t="s">
        <v>1163</v>
      </c>
      <c r="E571" s="410"/>
      <c r="F571" s="282" t="s">
        <v>1130</v>
      </c>
      <c r="G571" s="269">
        <f t="shared" ca="1" si="16"/>
        <v>0</v>
      </c>
    </row>
    <row r="572" spans="1:7" ht="15.75" customHeight="1">
      <c r="A572" s="411"/>
      <c r="B572" s="407"/>
      <c r="C572" s="410"/>
      <c r="D572" s="410" t="s">
        <v>1164</v>
      </c>
      <c r="E572" s="410"/>
      <c r="F572" s="282" t="s">
        <v>824</v>
      </c>
      <c r="G572" s="269">
        <f t="shared" ca="1" si="16"/>
        <v>28</v>
      </c>
    </row>
    <row r="573" spans="1:7" ht="166.5" customHeight="1">
      <c r="A573" s="407" t="s">
        <v>1150</v>
      </c>
      <c r="B573" s="407"/>
      <c r="C573" s="408" t="s">
        <v>1158</v>
      </c>
      <c r="D573" s="409" t="s">
        <v>1165</v>
      </c>
      <c r="E573" s="280" t="s">
        <v>1168</v>
      </c>
      <c r="F573" s="282" t="s">
        <v>1130</v>
      </c>
      <c r="G573" s="269">
        <f t="shared" ca="1" si="16"/>
        <v>14</v>
      </c>
    </row>
    <row r="574" spans="1:7" ht="165.75">
      <c r="A574" s="407"/>
      <c r="B574" s="407"/>
      <c r="C574" s="408"/>
      <c r="D574" s="409"/>
      <c r="E574" s="280" t="s">
        <v>1169</v>
      </c>
      <c r="F574" s="282" t="s">
        <v>824</v>
      </c>
      <c r="G574" s="269">
        <f t="shared" ca="1" si="16"/>
        <v>20</v>
      </c>
    </row>
    <row r="575" spans="1:7" ht="76.5">
      <c r="A575" s="407"/>
      <c r="B575" s="407"/>
      <c r="C575" s="408"/>
      <c r="D575" s="409"/>
      <c r="E575" s="280" t="s">
        <v>1170</v>
      </c>
      <c r="F575" s="282" t="s">
        <v>824</v>
      </c>
      <c r="G575" s="269">
        <f t="shared" ca="1" si="16"/>
        <v>2</v>
      </c>
    </row>
    <row r="576" spans="1:7" ht="153.75" customHeight="1">
      <c r="A576" s="407"/>
      <c r="B576" s="407"/>
      <c r="C576" s="408"/>
      <c r="D576" s="409" t="s">
        <v>1166</v>
      </c>
      <c r="E576" s="280" t="s">
        <v>1171</v>
      </c>
      <c r="F576" s="282" t="s">
        <v>1130</v>
      </c>
      <c r="G576" s="269">
        <f t="shared" ca="1" si="16"/>
        <v>0</v>
      </c>
    </row>
    <row r="577" spans="1:7" ht="165.75">
      <c r="A577" s="407"/>
      <c r="B577" s="407"/>
      <c r="C577" s="408"/>
      <c r="D577" s="409"/>
      <c r="E577" s="280" t="s">
        <v>1169</v>
      </c>
      <c r="F577" s="282" t="s">
        <v>824</v>
      </c>
      <c r="G577" s="269">
        <f t="shared" ca="1" si="16"/>
        <v>0</v>
      </c>
    </row>
    <row r="578" spans="1:7" ht="76.5">
      <c r="A578" s="407"/>
      <c r="B578" s="407"/>
      <c r="C578" s="408"/>
      <c r="D578" s="409"/>
      <c r="E578" s="280" t="s">
        <v>1170</v>
      </c>
      <c r="F578" s="282" t="s">
        <v>824</v>
      </c>
      <c r="G578" s="269">
        <f t="shared" ca="1" si="16"/>
        <v>0</v>
      </c>
    </row>
    <row r="579" spans="1:7" ht="15.75" customHeight="1">
      <c r="A579" s="407"/>
      <c r="B579" s="407"/>
      <c r="C579" s="408" t="s">
        <v>1159</v>
      </c>
      <c r="D579" s="408"/>
      <c r="E579" s="408"/>
      <c r="F579" s="282" t="s">
        <v>824</v>
      </c>
      <c r="G579" s="269">
        <f t="shared" ca="1" si="16"/>
        <v>0</v>
      </c>
    </row>
    <row r="580" spans="1:7" ht="15.75" customHeight="1">
      <c r="A580" s="407"/>
      <c r="B580" s="407"/>
      <c r="C580" s="408" t="s">
        <v>1160</v>
      </c>
      <c r="D580" s="408"/>
      <c r="E580" s="408"/>
      <c r="F580" s="282" t="s">
        <v>824</v>
      </c>
      <c r="G580" s="269">
        <f t="shared" ca="1" si="16"/>
        <v>28</v>
      </c>
    </row>
    <row r="581" spans="1:7">
      <c r="A581" s="411" t="s">
        <v>1149</v>
      </c>
      <c r="B581" s="412" t="s">
        <v>1488</v>
      </c>
      <c r="C581" s="412"/>
      <c r="D581" s="412"/>
      <c r="E581" s="412"/>
      <c r="F581" s="277" t="s">
        <v>786</v>
      </c>
      <c r="G581" s="269" t="str">
        <f t="shared" ref="G581:G624" ca="1" si="17">INDIRECT(CONCATENATE("'Форма ОУ ФГОС ООО, кадры 5-11'!",ADDRESS(COLUMN()+64,ROW()-448-44*3)))</f>
        <v>5 класс</v>
      </c>
    </row>
    <row r="582" spans="1:7" ht="15.75" customHeight="1">
      <c r="A582" s="411"/>
      <c r="B582" s="407" t="s">
        <v>1060</v>
      </c>
      <c r="C582" s="413" t="s">
        <v>1065</v>
      </c>
      <c r="D582" s="413"/>
      <c r="E582" s="413"/>
      <c r="F582" s="279" t="s">
        <v>890</v>
      </c>
      <c r="G582" s="269">
        <f t="shared" ca="1" si="17"/>
        <v>10</v>
      </c>
    </row>
    <row r="583" spans="1:7" ht="15.75" customHeight="1">
      <c r="A583" s="411"/>
      <c r="B583" s="407"/>
      <c r="C583" s="410" t="s">
        <v>1066</v>
      </c>
      <c r="D583" s="410"/>
      <c r="E583" s="410"/>
      <c r="F583" s="281" t="s">
        <v>890</v>
      </c>
      <c r="G583" s="269">
        <f t="shared" ca="1" si="17"/>
        <v>10</v>
      </c>
    </row>
    <row r="584" spans="1:7" ht="15.75" customHeight="1">
      <c r="A584" s="411"/>
      <c r="B584" s="407"/>
      <c r="C584" s="410" t="s">
        <v>1067</v>
      </c>
      <c r="D584" s="410"/>
      <c r="E584" s="410"/>
      <c r="F584" s="281" t="s">
        <v>890</v>
      </c>
      <c r="G584" s="269">
        <f t="shared" ca="1" si="17"/>
        <v>1</v>
      </c>
    </row>
    <row r="585" spans="1:7" ht="15.75" customHeight="1">
      <c r="A585" s="411"/>
      <c r="B585" s="407"/>
      <c r="C585" s="410" t="s">
        <v>1068</v>
      </c>
      <c r="D585" s="410"/>
      <c r="E585" s="410"/>
      <c r="F585" s="281" t="s">
        <v>890</v>
      </c>
      <c r="G585" s="269">
        <f t="shared" ca="1" si="17"/>
        <v>8</v>
      </c>
    </row>
    <row r="586" spans="1:7" ht="15.75" customHeight="1">
      <c r="A586" s="411"/>
      <c r="B586" s="407"/>
      <c r="C586" s="410" t="s">
        <v>1069</v>
      </c>
      <c r="D586" s="410" t="s">
        <v>1098</v>
      </c>
      <c r="E586" s="410"/>
      <c r="F586" s="281" t="s">
        <v>890</v>
      </c>
      <c r="G586" s="269">
        <f t="shared" ca="1" si="17"/>
        <v>0</v>
      </c>
    </row>
    <row r="587" spans="1:7" ht="15.75" customHeight="1">
      <c r="A587" s="411"/>
      <c r="B587" s="407"/>
      <c r="C587" s="410"/>
      <c r="D587" s="410" t="s">
        <v>1099</v>
      </c>
      <c r="E587" s="410"/>
      <c r="F587" s="281" t="s">
        <v>890</v>
      </c>
      <c r="G587" s="269">
        <f t="shared" ca="1" si="17"/>
        <v>7</v>
      </c>
    </row>
    <row r="588" spans="1:7" ht="15.75" customHeight="1">
      <c r="A588" s="411"/>
      <c r="B588" s="407"/>
      <c r="C588" s="410"/>
      <c r="D588" s="410" t="s">
        <v>1100</v>
      </c>
      <c r="E588" s="410"/>
      <c r="F588" s="281" t="s">
        <v>890</v>
      </c>
      <c r="G588" s="269">
        <f t="shared" ca="1" si="17"/>
        <v>0</v>
      </c>
    </row>
    <row r="589" spans="1:7" ht="64.5" customHeight="1">
      <c r="A589" s="411"/>
      <c r="B589" s="407" t="s">
        <v>1152</v>
      </c>
      <c r="C589" s="410" t="s">
        <v>1071</v>
      </c>
      <c r="D589" s="410" t="s">
        <v>1161</v>
      </c>
      <c r="E589" s="280" t="s">
        <v>1114</v>
      </c>
      <c r="F589" s="282" t="s">
        <v>824</v>
      </c>
      <c r="G589" s="269">
        <f t="shared" ca="1" si="17"/>
        <v>0</v>
      </c>
    </row>
    <row r="590" spans="1:7" ht="51">
      <c r="A590" s="411"/>
      <c r="B590" s="407"/>
      <c r="C590" s="410"/>
      <c r="D590" s="410"/>
      <c r="E590" s="280" t="s">
        <v>1115</v>
      </c>
      <c r="F590" s="282" t="s">
        <v>824</v>
      </c>
      <c r="G590" s="269">
        <f t="shared" ca="1" si="17"/>
        <v>0</v>
      </c>
    </row>
    <row r="591" spans="1:7" ht="89.25">
      <c r="A591" s="411"/>
      <c r="B591" s="407"/>
      <c r="C591" s="410"/>
      <c r="D591" s="410"/>
      <c r="E591" s="280" t="s">
        <v>1167</v>
      </c>
      <c r="F591" s="282" t="s">
        <v>824</v>
      </c>
      <c r="G591" s="269">
        <f t="shared" ca="1" si="17"/>
        <v>0</v>
      </c>
    </row>
    <row r="592" spans="1:7" ht="15.75" customHeight="1">
      <c r="A592" s="411"/>
      <c r="B592" s="407"/>
      <c r="C592" s="410"/>
      <c r="D592" s="410" t="s">
        <v>1162</v>
      </c>
      <c r="E592" s="410"/>
      <c r="F592" s="282" t="s">
        <v>824</v>
      </c>
      <c r="G592" s="269">
        <f t="shared" ca="1" si="17"/>
        <v>0</v>
      </c>
    </row>
    <row r="593" spans="1:7" ht="15.75" customHeight="1">
      <c r="A593" s="411"/>
      <c r="B593" s="407"/>
      <c r="C593" s="414" t="s">
        <v>1072</v>
      </c>
      <c r="D593" s="410" t="s">
        <v>1103</v>
      </c>
      <c r="E593" s="410"/>
      <c r="F593" s="282" t="s">
        <v>824</v>
      </c>
      <c r="G593" s="269">
        <f t="shared" ca="1" si="17"/>
        <v>10</v>
      </c>
    </row>
    <row r="594" spans="1:7" ht="15.75" customHeight="1">
      <c r="A594" s="411"/>
      <c r="B594" s="407"/>
      <c r="C594" s="414"/>
      <c r="D594" s="410" t="s">
        <v>1104</v>
      </c>
      <c r="E594" s="410"/>
      <c r="F594" s="282" t="s">
        <v>824</v>
      </c>
      <c r="G594" s="269" t="str">
        <f t="shared" ca="1" si="17"/>
        <v/>
      </c>
    </row>
    <row r="595" spans="1:7" ht="15.75" customHeight="1">
      <c r="A595" s="411"/>
      <c r="B595" s="407"/>
      <c r="C595" s="410" t="s">
        <v>1154</v>
      </c>
      <c r="D595" s="410"/>
      <c r="E595" s="410"/>
      <c r="F595" s="282" t="s">
        <v>786</v>
      </c>
      <c r="G595" s="269" t="str">
        <f t="shared" ca="1" si="17"/>
        <v>в первую смену</v>
      </c>
    </row>
    <row r="596" spans="1:7">
      <c r="A596" s="411"/>
      <c r="B596" s="407"/>
      <c r="C596" s="280"/>
      <c r="D596" s="280"/>
      <c r="E596" s="280" t="s">
        <v>1117</v>
      </c>
      <c r="F596" s="282" t="s">
        <v>786</v>
      </c>
      <c r="G596" s="269">
        <f t="shared" ca="1" si="17"/>
        <v>0</v>
      </c>
    </row>
    <row r="597" spans="1:7" ht="15.75" customHeight="1">
      <c r="A597" s="411"/>
      <c r="B597" s="407"/>
      <c r="C597" s="410" t="s">
        <v>1155</v>
      </c>
      <c r="D597" s="410"/>
      <c r="E597" s="410" t="s">
        <v>1118</v>
      </c>
      <c r="F597" s="282" t="s">
        <v>786</v>
      </c>
      <c r="G597" s="269">
        <f t="shared" ca="1" si="17"/>
        <v>0</v>
      </c>
    </row>
    <row r="598" spans="1:7">
      <c r="A598" s="411"/>
      <c r="B598" s="407"/>
      <c r="C598" s="410"/>
      <c r="D598" s="410"/>
      <c r="E598" s="410"/>
      <c r="F598" s="282" t="s">
        <v>824</v>
      </c>
      <c r="G598" s="269">
        <f t="shared" ca="1" si="17"/>
        <v>0</v>
      </c>
    </row>
    <row r="599" spans="1:7" ht="15.75" customHeight="1">
      <c r="A599" s="411"/>
      <c r="B599" s="407"/>
      <c r="C599" s="410"/>
      <c r="D599" s="410"/>
      <c r="E599" s="410" t="s">
        <v>1118</v>
      </c>
      <c r="F599" s="282" t="s">
        <v>786</v>
      </c>
      <c r="G599" s="269">
        <f t="shared" ca="1" si="17"/>
        <v>0</v>
      </c>
    </row>
    <row r="600" spans="1:7">
      <c r="A600" s="411"/>
      <c r="B600" s="407"/>
      <c r="C600" s="410"/>
      <c r="D600" s="410"/>
      <c r="E600" s="410"/>
      <c r="F600" s="282" t="s">
        <v>824</v>
      </c>
      <c r="G600" s="269">
        <f t="shared" ca="1" si="17"/>
        <v>0</v>
      </c>
    </row>
    <row r="601" spans="1:7" ht="26.25" customHeight="1">
      <c r="A601" s="411"/>
      <c r="B601" s="410" t="s">
        <v>1153</v>
      </c>
      <c r="C601" s="410"/>
      <c r="D601" s="410"/>
      <c r="E601" s="280" t="s">
        <v>1119</v>
      </c>
      <c r="F601" s="282" t="s">
        <v>1125</v>
      </c>
      <c r="G601" s="269">
        <f t="shared" ca="1" si="17"/>
        <v>1</v>
      </c>
    </row>
    <row r="602" spans="1:7" ht="25.5">
      <c r="A602" s="411"/>
      <c r="B602" s="410"/>
      <c r="C602" s="410"/>
      <c r="D602" s="410"/>
      <c r="E602" s="280" t="s">
        <v>1120</v>
      </c>
      <c r="F602" s="282" t="s">
        <v>824</v>
      </c>
      <c r="G602" s="269">
        <f t="shared" ca="1" si="17"/>
        <v>10</v>
      </c>
    </row>
    <row r="603" spans="1:7" ht="15.75" customHeight="1">
      <c r="A603" s="411"/>
      <c r="B603" s="407" t="s">
        <v>1062</v>
      </c>
      <c r="C603" s="410" t="s">
        <v>1156</v>
      </c>
      <c r="D603" s="410" t="s">
        <v>1105</v>
      </c>
      <c r="E603" s="280" t="s">
        <v>1121</v>
      </c>
      <c r="F603" s="282" t="s">
        <v>824</v>
      </c>
      <c r="G603" s="269">
        <f t="shared" ca="1" si="17"/>
        <v>0</v>
      </c>
    </row>
    <row r="604" spans="1:7">
      <c r="A604" s="411"/>
      <c r="B604" s="407"/>
      <c r="C604" s="410"/>
      <c r="D604" s="410"/>
      <c r="E604" s="280" t="s">
        <v>1122</v>
      </c>
      <c r="F604" s="282" t="s">
        <v>824</v>
      </c>
      <c r="G604" s="269">
        <f t="shared" ca="1" si="17"/>
        <v>0</v>
      </c>
    </row>
    <row r="605" spans="1:7" ht="15.75" customHeight="1">
      <c r="A605" s="411"/>
      <c r="B605" s="407"/>
      <c r="C605" s="410"/>
      <c r="D605" s="410" t="s">
        <v>1106</v>
      </c>
      <c r="E605" s="280" t="s">
        <v>1121</v>
      </c>
      <c r="F605" s="282" t="s">
        <v>824</v>
      </c>
      <c r="G605" s="269">
        <f t="shared" ca="1" si="17"/>
        <v>0</v>
      </c>
    </row>
    <row r="606" spans="1:7">
      <c r="A606" s="411"/>
      <c r="B606" s="407"/>
      <c r="C606" s="410"/>
      <c r="D606" s="410"/>
      <c r="E606" s="280" t="s">
        <v>1122</v>
      </c>
      <c r="F606" s="282" t="s">
        <v>824</v>
      </c>
      <c r="G606" s="269">
        <f t="shared" ca="1" si="17"/>
        <v>0</v>
      </c>
    </row>
    <row r="607" spans="1:7" ht="15.75" customHeight="1">
      <c r="A607" s="411"/>
      <c r="B607" s="407"/>
      <c r="C607" s="410"/>
      <c r="D607" s="410" t="s">
        <v>1107</v>
      </c>
      <c r="E607" s="280" t="s">
        <v>1121</v>
      </c>
      <c r="F607" s="282" t="s">
        <v>824</v>
      </c>
      <c r="G607" s="269">
        <f t="shared" ca="1" si="17"/>
        <v>0</v>
      </c>
    </row>
    <row r="608" spans="1:7">
      <c r="A608" s="411"/>
      <c r="B608" s="407"/>
      <c r="C608" s="410"/>
      <c r="D608" s="410"/>
      <c r="E608" s="280" t="s">
        <v>1122</v>
      </c>
      <c r="F608" s="282" t="s">
        <v>824</v>
      </c>
      <c r="G608" s="269">
        <f t="shared" ca="1" si="17"/>
        <v>0</v>
      </c>
    </row>
    <row r="609" spans="1:7" ht="15.75" customHeight="1">
      <c r="A609" s="411"/>
      <c r="B609" s="407"/>
      <c r="C609" s="410"/>
      <c r="D609" s="410" t="s">
        <v>1108</v>
      </c>
      <c r="E609" s="280" t="s">
        <v>1121</v>
      </c>
      <c r="F609" s="282" t="s">
        <v>824</v>
      </c>
      <c r="G609" s="269">
        <f t="shared" ca="1" si="17"/>
        <v>0</v>
      </c>
    </row>
    <row r="610" spans="1:7">
      <c r="A610" s="411"/>
      <c r="B610" s="407"/>
      <c r="C610" s="410"/>
      <c r="D610" s="410"/>
      <c r="E610" s="280" t="s">
        <v>1122</v>
      </c>
      <c r="F610" s="282" t="s">
        <v>824</v>
      </c>
      <c r="G610" s="269">
        <f t="shared" ca="1" si="17"/>
        <v>0</v>
      </c>
    </row>
    <row r="611" spans="1:7" ht="15.75" customHeight="1">
      <c r="A611" s="411"/>
      <c r="B611" s="407"/>
      <c r="C611" s="410"/>
      <c r="D611" s="410" t="s">
        <v>1109</v>
      </c>
      <c r="E611" s="280" t="s">
        <v>1121</v>
      </c>
      <c r="F611" s="282" t="s">
        <v>824</v>
      </c>
      <c r="G611" s="269">
        <f t="shared" ca="1" si="17"/>
        <v>0</v>
      </c>
    </row>
    <row r="612" spans="1:7">
      <c r="A612" s="411"/>
      <c r="B612" s="407"/>
      <c r="C612" s="410"/>
      <c r="D612" s="410"/>
      <c r="E612" s="280" t="s">
        <v>1122</v>
      </c>
      <c r="F612" s="282" t="s">
        <v>824</v>
      </c>
      <c r="G612" s="269">
        <f t="shared" ca="1" si="17"/>
        <v>0</v>
      </c>
    </row>
    <row r="613" spans="1:7" ht="15.75" customHeight="1">
      <c r="A613" s="411"/>
      <c r="B613" s="407"/>
      <c r="C613" s="410"/>
      <c r="D613" s="410" t="s">
        <v>1110</v>
      </c>
      <c r="E613" s="280" t="s">
        <v>1121</v>
      </c>
      <c r="F613" s="282" t="s">
        <v>824</v>
      </c>
      <c r="G613" s="269">
        <f t="shared" ca="1" si="17"/>
        <v>9</v>
      </c>
    </row>
    <row r="614" spans="1:7">
      <c r="A614" s="411"/>
      <c r="B614" s="407"/>
      <c r="C614" s="410"/>
      <c r="D614" s="410"/>
      <c r="E614" s="280" t="s">
        <v>1122</v>
      </c>
      <c r="F614" s="282" t="s">
        <v>824</v>
      </c>
      <c r="G614" s="269">
        <f t="shared" ca="1" si="17"/>
        <v>0</v>
      </c>
    </row>
    <row r="615" spans="1:7" ht="15.75" customHeight="1">
      <c r="A615" s="411"/>
      <c r="B615" s="407"/>
      <c r="C615" s="410" t="s">
        <v>1157</v>
      </c>
      <c r="D615" s="410" t="s">
        <v>1163</v>
      </c>
      <c r="E615" s="410"/>
      <c r="F615" s="282" t="s">
        <v>1130</v>
      </c>
      <c r="G615" s="269">
        <f t="shared" ca="1" si="17"/>
        <v>0</v>
      </c>
    </row>
    <row r="616" spans="1:7" ht="15.75" customHeight="1">
      <c r="A616" s="411"/>
      <c r="B616" s="407"/>
      <c r="C616" s="410"/>
      <c r="D616" s="410" t="s">
        <v>1164</v>
      </c>
      <c r="E616" s="410"/>
      <c r="F616" s="282" t="s">
        <v>824</v>
      </c>
      <c r="G616" s="269">
        <f t="shared" ca="1" si="17"/>
        <v>10</v>
      </c>
    </row>
    <row r="617" spans="1:7" ht="166.5" customHeight="1">
      <c r="A617" s="407" t="s">
        <v>1150</v>
      </c>
      <c r="B617" s="407"/>
      <c r="C617" s="408" t="s">
        <v>1158</v>
      </c>
      <c r="D617" s="409" t="s">
        <v>1165</v>
      </c>
      <c r="E617" s="280" t="s">
        <v>1168</v>
      </c>
      <c r="F617" s="282" t="s">
        <v>1130</v>
      </c>
      <c r="G617" s="269">
        <f t="shared" ca="1" si="17"/>
        <v>0</v>
      </c>
    </row>
    <row r="618" spans="1:7" ht="165.75">
      <c r="A618" s="407"/>
      <c r="B618" s="407"/>
      <c r="C618" s="408"/>
      <c r="D618" s="409"/>
      <c r="E618" s="280" t="s">
        <v>1169</v>
      </c>
      <c r="F618" s="282" t="s">
        <v>824</v>
      </c>
      <c r="G618" s="269">
        <f t="shared" ca="1" si="17"/>
        <v>0</v>
      </c>
    </row>
    <row r="619" spans="1:7" ht="76.5">
      <c r="A619" s="407"/>
      <c r="B619" s="407"/>
      <c r="C619" s="408"/>
      <c r="D619" s="409"/>
      <c r="E619" s="280" t="s">
        <v>1170</v>
      </c>
      <c r="F619" s="282" t="s">
        <v>824</v>
      </c>
      <c r="G619" s="269">
        <f t="shared" ca="1" si="17"/>
        <v>0</v>
      </c>
    </row>
    <row r="620" spans="1:7" ht="153.75" customHeight="1">
      <c r="A620" s="407"/>
      <c r="B620" s="407"/>
      <c r="C620" s="408"/>
      <c r="D620" s="409" t="s">
        <v>1166</v>
      </c>
      <c r="E620" s="280" t="s">
        <v>1171</v>
      </c>
      <c r="F620" s="282" t="s">
        <v>1130</v>
      </c>
      <c r="G620" s="269">
        <f t="shared" ca="1" si="17"/>
        <v>0</v>
      </c>
    </row>
    <row r="621" spans="1:7" ht="165.75">
      <c r="A621" s="407"/>
      <c r="B621" s="407"/>
      <c r="C621" s="408"/>
      <c r="D621" s="409"/>
      <c r="E621" s="280" t="s">
        <v>1169</v>
      </c>
      <c r="F621" s="282" t="s">
        <v>824</v>
      </c>
      <c r="G621" s="269">
        <f t="shared" ca="1" si="17"/>
        <v>0</v>
      </c>
    </row>
    <row r="622" spans="1:7" ht="76.5">
      <c r="A622" s="407"/>
      <c r="B622" s="407"/>
      <c r="C622" s="408"/>
      <c r="D622" s="409"/>
      <c r="E622" s="280" t="s">
        <v>1170</v>
      </c>
      <c r="F622" s="282" t="s">
        <v>824</v>
      </c>
      <c r="G622" s="269">
        <f t="shared" ca="1" si="17"/>
        <v>0</v>
      </c>
    </row>
    <row r="623" spans="1:7" ht="15.75" customHeight="1">
      <c r="A623" s="407"/>
      <c r="B623" s="407"/>
      <c r="C623" s="408" t="s">
        <v>1159</v>
      </c>
      <c r="D623" s="408"/>
      <c r="E623" s="408"/>
      <c r="F623" s="282" t="s">
        <v>824</v>
      </c>
      <c r="G623" s="269">
        <f t="shared" ca="1" si="17"/>
        <v>0</v>
      </c>
    </row>
    <row r="624" spans="1:7" ht="15.75" customHeight="1">
      <c r="A624" s="407"/>
      <c r="B624" s="407"/>
      <c r="C624" s="408" t="s">
        <v>1160</v>
      </c>
      <c r="D624" s="408"/>
      <c r="E624" s="408"/>
      <c r="F624" s="282" t="s">
        <v>824</v>
      </c>
      <c r="G624" s="269">
        <f t="shared" ca="1" si="17"/>
        <v>10</v>
      </c>
    </row>
    <row r="625" spans="1:7">
      <c r="A625" s="405" t="s">
        <v>1177</v>
      </c>
      <c r="B625" s="406" t="s">
        <v>1488</v>
      </c>
      <c r="C625" s="406"/>
      <c r="D625" s="406"/>
      <c r="E625" s="406"/>
      <c r="F625" s="276" t="s">
        <v>786</v>
      </c>
      <c r="G625" s="269" t="str">
        <f t="shared" ref="G625:G670" ca="1" si="18">INDIRECT(CONCATENATE("'Форма ОУ  ФГОС СОО'!",ADDRESS(COLUMN()+17,ROW()-624)))</f>
        <v>10 класс</v>
      </c>
    </row>
    <row r="626" spans="1:7" ht="15.75" customHeight="1">
      <c r="A626" s="405"/>
      <c r="B626" s="393" t="s">
        <v>1060</v>
      </c>
      <c r="C626" s="360" t="s">
        <v>1065</v>
      </c>
      <c r="D626" s="360"/>
      <c r="E626" s="360"/>
      <c r="F626" s="80" t="s">
        <v>890</v>
      </c>
      <c r="G626" s="269">
        <f t="shared" ca="1" si="18"/>
        <v>16</v>
      </c>
    </row>
    <row r="627" spans="1:7" ht="15.75" customHeight="1">
      <c r="A627" s="405"/>
      <c r="B627" s="393"/>
      <c r="C627" s="360" t="s">
        <v>1066</v>
      </c>
      <c r="D627" s="360"/>
      <c r="E627" s="360"/>
      <c r="F627" s="80" t="s">
        <v>890</v>
      </c>
      <c r="G627" s="269">
        <f t="shared" ca="1" si="18"/>
        <v>0</v>
      </c>
    </row>
    <row r="628" spans="1:7" ht="15.75" customHeight="1">
      <c r="A628" s="405"/>
      <c r="B628" s="393"/>
      <c r="C628" s="360" t="s">
        <v>1067</v>
      </c>
      <c r="D628" s="360"/>
      <c r="E628" s="360"/>
      <c r="F628" s="80" t="s">
        <v>890</v>
      </c>
      <c r="G628" s="269">
        <f t="shared" ca="1" si="18"/>
        <v>0</v>
      </c>
    </row>
    <row r="629" spans="1:7" ht="15.75" customHeight="1">
      <c r="A629" s="405"/>
      <c r="B629" s="393"/>
      <c r="C629" s="360" t="s">
        <v>1068</v>
      </c>
      <c r="D629" s="360"/>
      <c r="E629" s="360"/>
      <c r="F629" s="80" t="s">
        <v>890</v>
      </c>
      <c r="G629" s="269">
        <f t="shared" ca="1" si="18"/>
        <v>1</v>
      </c>
    </row>
    <row r="630" spans="1:7" ht="15.75" customHeight="1">
      <c r="A630" s="405"/>
      <c r="B630" s="393"/>
      <c r="C630" s="360" t="s">
        <v>1069</v>
      </c>
      <c r="D630" s="360" t="s">
        <v>1098</v>
      </c>
      <c r="E630" s="360"/>
      <c r="F630" s="80" t="s">
        <v>890</v>
      </c>
      <c r="G630" s="269">
        <f t="shared" ca="1" si="18"/>
        <v>0</v>
      </c>
    </row>
    <row r="631" spans="1:7" ht="15.75" customHeight="1">
      <c r="A631" s="405"/>
      <c r="B631" s="393"/>
      <c r="C631" s="360"/>
      <c r="D631" s="360" t="s">
        <v>1099</v>
      </c>
      <c r="E631" s="360"/>
      <c r="F631" s="80" t="s">
        <v>890</v>
      </c>
      <c r="G631" s="269">
        <f t="shared" ca="1" si="18"/>
        <v>0</v>
      </c>
    </row>
    <row r="632" spans="1:7" ht="15.75" customHeight="1">
      <c r="A632" s="405"/>
      <c r="B632" s="393"/>
      <c r="C632" s="360"/>
      <c r="D632" s="360" t="s">
        <v>1100</v>
      </c>
      <c r="E632" s="360"/>
      <c r="F632" s="80" t="s">
        <v>890</v>
      </c>
      <c r="G632" s="269">
        <f t="shared" ca="1" si="18"/>
        <v>0</v>
      </c>
    </row>
    <row r="633" spans="1:7" ht="64.5" customHeight="1">
      <c r="A633" s="405"/>
      <c r="B633" s="393" t="s">
        <v>1178</v>
      </c>
      <c r="C633" s="360" t="s">
        <v>1071</v>
      </c>
      <c r="D633" s="360" t="s">
        <v>1186</v>
      </c>
      <c r="E633" s="84" t="s">
        <v>1114</v>
      </c>
      <c r="F633" s="80" t="s">
        <v>890</v>
      </c>
      <c r="G633" s="269">
        <f t="shared" ca="1" si="18"/>
        <v>0</v>
      </c>
    </row>
    <row r="634" spans="1:7" ht="51">
      <c r="A634" s="405"/>
      <c r="B634" s="393"/>
      <c r="C634" s="360"/>
      <c r="D634" s="360"/>
      <c r="E634" s="84" t="s">
        <v>1115</v>
      </c>
      <c r="F634" s="276" t="s">
        <v>824</v>
      </c>
      <c r="G634" s="269">
        <f t="shared" ca="1" si="18"/>
        <v>0</v>
      </c>
    </row>
    <row r="635" spans="1:7" ht="89.25">
      <c r="A635" s="405"/>
      <c r="B635" s="393"/>
      <c r="C635" s="360"/>
      <c r="D635" s="360"/>
      <c r="E635" s="84" t="s">
        <v>1167</v>
      </c>
      <c r="F635" s="276" t="s">
        <v>824</v>
      </c>
      <c r="G635" s="269">
        <f t="shared" ca="1" si="18"/>
        <v>0</v>
      </c>
    </row>
    <row r="636" spans="1:7" ht="15.75" customHeight="1">
      <c r="A636" s="405"/>
      <c r="B636" s="393"/>
      <c r="C636" s="360"/>
      <c r="D636" s="360" t="s">
        <v>1162</v>
      </c>
      <c r="E636" s="360"/>
      <c r="F636" s="276" t="s">
        <v>824</v>
      </c>
      <c r="G636" s="269">
        <f t="shared" ca="1" si="18"/>
        <v>0</v>
      </c>
    </row>
    <row r="637" spans="1:7" ht="15.75" customHeight="1">
      <c r="A637" s="405"/>
      <c r="B637" s="393"/>
      <c r="C637" s="378" t="s">
        <v>1072</v>
      </c>
      <c r="D637" s="360" t="s">
        <v>1103</v>
      </c>
      <c r="E637" s="360"/>
      <c r="F637" s="276" t="s">
        <v>824</v>
      </c>
      <c r="G637" s="269">
        <f t="shared" ca="1" si="18"/>
        <v>16</v>
      </c>
    </row>
    <row r="638" spans="1:7" ht="15.75" customHeight="1">
      <c r="A638" s="405"/>
      <c r="B638" s="393"/>
      <c r="C638" s="378"/>
      <c r="D638" s="360" t="s">
        <v>1104</v>
      </c>
      <c r="E638" s="360"/>
      <c r="F638" s="276" t="s">
        <v>824</v>
      </c>
      <c r="G638" s="269" t="str">
        <f t="shared" ca="1" si="18"/>
        <v/>
      </c>
    </row>
    <row r="639" spans="1:7" ht="15.75" customHeight="1">
      <c r="A639" s="405"/>
      <c r="B639" s="393"/>
      <c r="C639" s="378" t="s">
        <v>1180</v>
      </c>
      <c r="D639" s="360" t="s">
        <v>1187</v>
      </c>
      <c r="E639" s="360"/>
      <c r="F639" s="276" t="s">
        <v>1198</v>
      </c>
      <c r="G639" s="269" t="str">
        <f t="shared" ca="1" si="18"/>
        <v xml:space="preserve">другое </v>
      </c>
    </row>
    <row r="640" spans="1:7" ht="51.75" customHeight="1">
      <c r="A640" s="405"/>
      <c r="B640" s="393"/>
      <c r="C640" s="378"/>
      <c r="D640" s="360" t="s">
        <v>1188</v>
      </c>
      <c r="E640" s="84" t="s">
        <v>1191</v>
      </c>
      <c r="F640" s="276" t="s">
        <v>824</v>
      </c>
      <c r="G640" s="269">
        <f t="shared" ca="1" si="18"/>
        <v>16</v>
      </c>
    </row>
    <row r="641" spans="1:7" ht="38.25">
      <c r="A641" s="405"/>
      <c r="B641" s="393"/>
      <c r="C641" s="378"/>
      <c r="D641" s="360"/>
      <c r="E641" s="84" t="s">
        <v>1192</v>
      </c>
      <c r="F641" s="276" t="s">
        <v>824</v>
      </c>
      <c r="G641" s="269">
        <f t="shared" ca="1" si="18"/>
        <v>0</v>
      </c>
    </row>
    <row r="642" spans="1:7" ht="15.75" customHeight="1">
      <c r="A642" s="405"/>
      <c r="B642" s="393"/>
      <c r="C642" s="360" t="s">
        <v>1181</v>
      </c>
      <c r="D642" s="360"/>
      <c r="E642" s="360"/>
      <c r="F642" s="276" t="s">
        <v>786</v>
      </c>
      <c r="G642" s="269" t="str">
        <f t="shared" ca="1" si="18"/>
        <v>в первую смену</v>
      </c>
    </row>
    <row r="643" spans="1:7" ht="15.75" customHeight="1">
      <c r="A643" s="405"/>
      <c r="B643" s="393" t="s">
        <v>1179</v>
      </c>
      <c r="C643" s="360" t="s">
        <v>1117</v>
      </c>
      <c r="D643" s="360"/>
      <c r="E643" s="360"/>
      <c r="F643" s="276" t="s">
        <v>786</v>
      </c>
      <c r="G643" s="269" t="str">
        <f t="shared" ca="1" si="18"/>
        <v>Технологический</v>
      </c>
    </row>
    <row r="644" spans="1:7" ht="15.75" customHeight="1">
      <c r="A644" s="405"/>
      <c r="B644" s="393"/>
      <c r="C644" s="360" t="s">
        <v>1182</v>
      </c>
      <c r="D644" s="360"/>
      <c r="E644" s="84"/>
      <c r="F644" s="276"/>
      <c r="G644" s="269">
        <f t="shared" ca="1" si="18"/>
        <v>0</v>
      </c>
    </row>
    <row r="645" spans="1:7" ht="63.75">
      <c r="A645" s="405"/>
      <c r="B645" s="393"/>
      <c r="C645" s="360"/>
      <c r="D645" s="360"/>
      <c r="E645" s="188" t="s">
        <v>1193</v>
      </c>
      <c r="F645" s="276" t="s">
        <v>824</v>
      </c>
      <c r="G645" s="269">
        <f t="shared" ca="1" si="18"/>
        <v>0</v>
      </c>
    </row>
    <row r="646" spans="1:7" ht="51">
      <c r="A646" s="405"/>
      <c r="B646" s="393"/>
      <c r="C646" s="360"/>
      <c r="D646" s="360"/>
      <c r="E646" s="188" t="s">
        <v>1030</v>
      </c>
      <c r="F646" s="276" t="s">
        <v>824</v>
      </c>
      <c r="G646" s="269">
        <f t="shared" ca="1" si="18"/>
        <v>0</v>
      </c>
    </row>
    <row r="647" spans="1:7" ht="51">
      <c r="A647" s="405"/>
      <c r="B647" s="393"/>
      <c r="C647" s="360"/>
      <c r="D647" s="360"/>
      <c r="E647" s="188" t="s">
        <v>1032</v>
      </c>
      <c r="F647" s="276" t="s">
        <v>824</v>
      </c>
      <c r="G647" s="269">
        <f t="shared" ca="1" si="18"/>
        <v>0</v>
      </c>
    </row>
    <row r="648" spans="1:7" ht="63.75">
      <c r="A648" s="405"/>
      <c r="B648" s="393"/>
      <c r="C648" s="360"/>
      <c r="D648" s="360"/>
      <c r="E648" s="188" t="s">
        <v>1034</v>
      </c>
      <c r="F648" s="276" t="s">
        <v>824</v>
      </c>
      <c r="G648" s="269">
        <f t="shared" ca="1" si="18"/>
        <v>0</v>
      </c>
    </row>
    <row r="649" spans="1:7" ht="63.75">
      <c r="A649" s="405"/>
      <c r="B649" s="393"/>
      <c r="C649" s="360"/>
      <c r="D649" s="360"/>
      <c r="E649" s="188" t="s">
        <v>1036</v>
      </c>
      <c r="F649" s="276" t="s">
        <v>824</v>
      </c>
      <c r="G649" s="269">
        <f t="shared" ca="1" si="18"/>
        <v>0</v>
      </c>
    </row>
    <row r="650" spans="1:7" ht="76.5">
      <c r="A650" s="405"/>
      <c r="B650" s="393"/>
      <c r="C650" s="360"/>
      <c r="D650" s="360"/>
      <c r="E650" s="188" t="s">
        <v>1037</v>
      </c>
      <c r="F650" s="276" t="s">
        <v>824</v>
      </c>
      <c r="G650" s="269">
        <f t="shared" ca="1" si="18"/>
        <v>0</v>
      </c>
    </row>
    <row r="651" spans="1:7" ht="51">
      <c r="A651" s="405"/>
      <c r="B651" s="393"/>
      <c r="C651" s="360"/>
      <c r="D651" s="360"/>
      <c r="E651" s="188" t="s">
        <v>1038</v>
      </c>
      <c r="F651" s="276" t="s">
        <v>824</v>
      </c>
      <c r="G651" s="269">
        <f t="shared" ca="1" si="18"/>
        <v>0</v>
      </c>
    </row>
    <row r="652" spans="1:7" ht="51">
      <c r="A652" s="405"/>
      <c r="B652" s="393"/>
      <c r="C652" s="360"/>
      <c r="D652" s="360"/>
      <c r="E652" s="188" t="s">
        <v>1039</v>
      </c>
      <c r="F652" s="276" t="s">
        <v>824</v>
      </c>
      <c r="G652" s="269">
        <f t="shared" ca="1" si="18"/>
        <v>0</v>
      </c>
    </row>
    <row r="653" spans="1:7" ht="51">
      <c r="A653" s="405"/>
      <c r="B653" s="393"/>
      <c r="C653" s="360"/>
      <c r="D653" s="360"/>
      <c r="E653" s="188" t="s">
        <v>1040</v>
      </c>
      <c r="F653" s="276" t="s">
        <v>824</v>
      </c>
      <c r="G653" s="269">
        <f t="shared" ca="1" si="18"/>
        <v>0</v>
      </c>
    </row>
    <row r="654" spans="1:7" ht="51">
      <c r="A654" s="405"/>
      <c r="B654" s="393"/>
      <c r="C654" s="360"/>
      <c r="D654" s="360"/>
      <c r="E654" s="188" t="s">
        <v>1041</v>
      </c>
      <c r="F654" s="276" t="s">
        <v>824</v>
      </c>
      <c r="G654" s="269">
        <f t="shared" ca="1" si="18"/>
        <v>0</v>
      </c>
    </row>
    <row r="655" spans="1:7" ht="140.25">
      <c r="A655" s="405"/>
      <c r="B655" s="393"/>
      <c r="C655" s="360"/>
      <c r="D655" s="360"/>
      <c r="E655" s="188" t="s">
        <v>1042</v>
      </c>
      <c r="F655" s="276" t="s">
        <v>824</v>
      </c>
      <c r="G655" s="269">
        <f t="shared" ca="1" si="18"/>
        <v>16</v>
      </c>
    </row>
    <row r="656" spans="1:7" ht="51">
      <c r="A656" s="405"/>
      <c r="B656" s="393"/>
      <c r="C656" s="360"/>
      <c r="D656" s="360"/>
      <c r="E656" s="188" t="s">
        <v>1043</v>
      </c>
      <c r="F656" s="276" t="s">
        <v>824</v>
      </c>
      <c r="G656" s="269">
        <f t="shared" ca="1" si="18"/>
        <v>16</v>
      </c>
    </row>
    <row r="657" spans="1:7" ht="51">
      <c r="A657" s="405"/>
      <c r="B657" s="393"/>
      <c r="C657" s="360"/>
      <c r="D657" s="360"/>
      <c r="E657" s="188" t="s">
        <v>1044</v>
      </c>
      <c r="F657" s="276" t="s">
        <v>824</v>
      </c>
      <c r="G657" s="269">
        <f t="shared" ca="1" si="18"/>
        <v>16</v>
      </c>
    </row>
    <row r="658" spans="1:7" ht="51">
      <c r="A658" s="405"/>
      <c r="B658" s="393"/>
      <c r="C658" s="360"/>
      <c r="D658" s="360"/>
      <c r="E658" s="188" t="s">
        <v>1045</v>
      </c>
      <c r="F658" s="276" t="s">
        <v>824</v>
      </c>
      <c r="G658" s="269">
        <f t="shared" ca="1" si="18"/>
        <v>0</v>
      </c>
    </row>
    <row r="659" spans="1:7" ht="51">
      <c r="A659" s="405"/>
      <c r="B659" s="393"/>
      <c r="C659" s="360"/>
      <c r="D659" s="360"/>
      <c r="E659" s="188" t="s">
        <v>1046</v>
      </c>
      <c r="F659" s="276" t="s">
        <v>824</v>
      </c>
      <c r="G659" s="269">
        <f t="shared" ca="1" si="18"/>
        <v>0</v>
      </c>
    </row>
    <row r="660" spans="1:7" ht="15.75" customHeight="1">
      <c r="A660" s="405"/>
      <c r="B660" s="393"/>
      <c r="C660" s="360" t="s">
        <v>1183</v>
      </c>
      <c r="D660" s="360" t="s">
        <v>1189</v>
      </c>
      <c r="E660" s="360"/>
      <c r="F660" s="276" t="s">
        <v>1199</v>
      </c>
      <c r="G660" s="269">
        <f t="shared" ca="1" si="18"/>
        <v>6</v>
      </c>
    </row>
    <row r="661" spans="1:7" ht="15.75" customHeight="1">
      <c r="A661" s="405"/>
      <c r="B661" s="393"/>
      <c r="C661" s="360"/>
      <c r="D661" s="360" t="s">
        <v>1190</v>
      </c>
      <c r="E661" s="360"/>
      <c r="F661" s="276" t="s">
        <v>1199</v>
      </c>
      <c r="G661" s="269">
        <f t="shared" ca="1" si="18"/>
        <v>0</v>
      </c>
    </row>
    <row r="662" spans="1:7">
      <c r="A662" s="405"/>
      <c r="B662" s="393"/>
      <c r="C662" s="360"/>
      <c r="D662" s="360"/>
      <c r="E662" s="360"/>
      <c r="F662" s="276" t="s">
        <v>890</v>
      </c>
      <c r="G662" s="269">
        <f t="shared" ca="1" si="18"/>
        <v>0</v>
      </c>
    </row>
    <row r="663" spans="1:7" ht="115.5" customHeight="1">
      <c r="A663" s="368" t="s">
        <v>1150</v>
      </c>
      <c r="B663" s="368"/>
      <c r="C663" s="375" t="s">
        <v>1158</v>
      </c>
      <c r="D663" s="375" t="s">
        <v>1165</v>
      </c>
      <c r="E663" s="84" t="s">
        <v>1194</v>
      </c>
      <c r="F663" s="276" t="s">
        <v>1130</v>
      </c>
      <c r="G663" s="269">
        <f t="shared" ca="1" si="18"/>
        <v>19</v>
      </c>
    </row>
    <row r="664" spans="1:7" ht="165.75">
      <c r="A664" s="368"/>
      <c r="B664" s="368"/>
      <c r="C664" s="375"/>
      <c r="D664" s="375"/>
      <c r="E664" s="84" t="s">
        <v>1169</v>
      </c>
      <c r="F664" s="276" t="s">
        <v>824</v>
      </c>
      <c r="G664" s="269">
        <f t="shared" ca="1" si="18"/>
        <v>57</v>
      </c>
    </row>
    <row r="665" spans="1:7" ht="76.5">
      <c r="A665" s="368"/>
      <c r="B665" s="368"/>
      <c r="C665" s="375"/>
      <c r="D665" s="375"/>
      <c r="E665" s="84" t="s">
        <v>1170</v>
      </c>
      <c r="F665" s="276" t="s">
        <v>824</v>
      </c>
      <c r="G665" s="269">
        <f t="shared" ca="1" si="18"/>
        <v>7</v>
      </c>
    </row>
    <row r="666" spans="1:7" ht="115.5" customHeight="1">
      <c r="A666" s="368"/>
      <c r="B666" s="368"/>
      <c r="C666" s="375"/>
      <c r="D666" s="375" t="s">
        <v>1166</v>
      </c>
      <c r="E666" s="84" t="s">
        <v>1197</v>
      </c>
      <c r="F666" s="276" t="s">
        <v>1130</v>
      </c>
      <c r="G666" s="269">
        <f t="shared" ca="1" si="18"/>
        <v>8</v>
      </c>
    </row>
    <row r="667" spans="1:7" ht="165.75">
      <c r="A667" s="368"/>
      <c r="B667" s="368"/>
      <c r="C667" s="375"/>
      <c r="D667" s="375"/>
      <c r="E667" s="84" t="s">
        <v>1169</v>
      </c>
      <c r="F667" s="276" t="s">
        <v>824</v>
      </c>
      <c r="G667" s="269">
        <f t="shared" ca="1" si="18"/>
        <v>12</v>
      </c>
    </row>
    <row r="668" spans="1:7" ht="76.5">
      <c r="A668" s="368"/>
      <c r="B668" s="368"/>
      <c r="C668" s="375"/>
      <c r="D668" s="375"/>
      <c r="E668" s="84" t="s">
        <v>1170</v>
      </c>
      <c r="F668" s="276" t="s">
        <v>824</v>
      </c>
      <c r="G668" s="269">
        <f t="shared" ca="1" si="18"/>
        <v>0</v>
      </c>
    </row>
    <row r="669" spans="1:7" ht="15.75" customHeight="1">
      <c r="A669" s="368"/>
      <c r="B669" s="368"/>
      <c r="C669" s="354" t="s">
        <v>1096</v>
      </c>
      <c r="D669" s="354"/>
      <c r="E669" s="354"/>
      <c r="F669" s="276" t="s">
        <v>824</v>
      </c>
      <c r="G669" s="269">
        <f t="shared" ca="1" si="18"/>
        <v>0</v>
      </c>
    </row>
    <row r="670" spans="1:7" ht="15.75" customHeight="1">
      <c r="A670" s="368"/>
      <c r="B670" s="368"/>
      <c r="C670" s="354" t="s">
        <v>1160</v>
      </c>
      <c r="D670" s="354"/>
      <c r="E670" s="354"/>
      <c r="F670" s="276" t="s">
        <v>824</v>
      </c>
      <c r="G670" s="269">
        <f t="shared" ca="1" si="18"/>
        <v>16</v>
      </c>
    </row>
    <row r="671" spans="1:7">
      <c r="A671" s="405" t="s">
        <v>1177</v>
      </c>
      <c r="B671" s="406" t="s">
        <v>1488</v>
      </c>
      <c r="C671" s="406"/>
      <c r="D671" s="406"/>
      <c r="E671" s="406"/>
      <c r="F671" s="276" t="s">
        <v>786</v>
      </c>
      <c r="G671" s="269" t="str">
        <f t="shared" ref="G671:G716" ca="1" si="19">INDIRECT(CONCATENATE("'Форма ОУ  ФГОС СОО'!",ADDRESS(COLUMN()+18,ROW()-624-46)))</f>
        <v>10 класс</v>
      </c>
    </row>
    <row r="672" spans="1:7" ht="15.75" customHeight="1">
      <c r="A672" s="405"/>
      <c r="B672" s="393" t="s">
        <v>1060</v>
      </c>
      <c r="C672" s="360" t="s">
        <v>1065</v>
      </c>
      <c r="D672" s="360"/>
      <c r="E672" s="360"/>
      <c r="F672" s="80" t="s">
        <v>890</v>
      </c>
      <c r="G672" s="269">
        <f t="shared" ca="1" si="19"/>
        <v>21</v>
      </c>
    </row>
    <row r="673" spans="1:7" ht="15.75" customHeight="1">
      <c r="A673" s="405"/>
      <c r="B673" s="393"/>
      <c r="C673" s="360" t="s">
        <v>1066</v>
      </c>
      <c r="D673" s="360"/>
      <c r="E673" s="360"/>
      <c r="F673" s="80" t="s">
        <v>890</v>
      </c>
      <c r="G673" s="269">
        <f t="shared" ca="1" si="19"/>
        <v>1</v>
      </c>
    </row>
    <row r="674" spans="1:7" ht="15.75" customHeight="1">
      <c r="A674" s="405"/>
      <c r="B674" s="393"/>
      <c r="C674" s="360" t="s">
        <v>1067</v>
      </c>
      <c r="D674" s="360"/>
      <c r="E674" s="360"/>
      <c r="F674" s="80" t="s">
        <v>890</v>
      </c>
      <c r="G674" s="269">
        <f t="shared" ca="1" si="19"/>
        <v>1</v>
      </c>
    </row>
    <row r="675" spans="1:7" ht="15.75" customHeight="1">
      <c r="A675" s="405"/>
      <c r="B675" s="393"/>
      <c r="C675" s="360" t="s">
        <v>1068</v>
      </c>
      <c r="D675" s="360"/>
      <c r="E675" s="360"/>
      <c r="F675" s="80" t="s">
        <v>890</v>
      </c>
      <c r="G675" s="269">
        <f t="shared" ca="1" si="19"/>
        <v>9</v>
      </c>
    </row>
    <row r="676" spans="1:7" ht="15.75" customHeight="1">
      <c r="A676" s="405"/>
      <c r="B676" s="393"/>
      <c r="C676" s="360" t="s">
        <v>1069</v>
      </c>
      <c r="D676" s="360" t="s">
        <v>1098</v>
      </c>
      <c r="E676" s="360"/>
      <c r="F676" s="80" t="s">
        <v>890</v>
      </c>
      <c r="G676" s="269">
        <f t="shared" ca="1" si="19"/>
        <v>0</v>
      </c>
    </row>
    <row r="677" spans="1:7" ht="15.75" customHeight="1">
      <c r="A677" s="405"/>
      <c r="B677" s="393"/>
      <c r="C677" s="360"/>
      <c r="D677" s="360" t="s">
        <v>1099</v>
      </c>
      <c r="E677" s="360"/>
      <c r="F677" s="80" t="s">
        <v>890</v>
      </c>
      <c r="G677" s="269">
        <f t="shared" ca="1" si="19"/>
        <v>3</v>
      </c>
    </row>
    <row r="678" spans="1:7" ht="15.75" customHeight="1">
      <c r="A678" s="405"/>
      <c r="B678" s="393"/>
      <c r="C678" s="360"/>
      <c r="D678" s="360" t="s">
        <v>1100</v>
      </c>
      <c r="E678" s="360"/>
      <c r="F678" s="80" t="s">
        <v>890</v>
      </c>
      <c r="G678" s="269">
        <f t="shared" ca="1" si="19"/>
        <v>0</v>
      </c>
    </row>
    <row r="679" spans="1:7" ht="64.5" customHeight="1">
      <c r="A679" s="405"/>
      <c r="B679" s="393" t="s">
        <v>1178</v>
      </c>
      <c r="C679" s="360" t="s">
        <v>1071</v>
      </c>
      <c r="D679" s="360" t="s">
        <v>1186</v>
      </c>
      <c r="E679" s="84" t="s">
        <v>1114</v>
      </c>
      <c r="F679" s="80" t="s">
        <v>890</v>
      </c>
      <c r="G679" s="269">
        <f t="shared" ca="1" si="19"/>
        <v>0</v>
      </c>
    </row>
    <row r="680" spans="1:7" ht="51">
      <c r="A680" s="405"/>
      <c r="B680" s="393"/>
      <c r="C680" s="360"/>
      <c r="D680" s="360"/>
      <c r="E680" s="84" t="s">
        <v>1115</v>
      </c>
      <c r="F680" s="276" t="s">
        <v>824</v>
      </c>
      <c r="G680" s="269">
        <f t="shared" ca="1" si="19"/>
        <v>1</v>
      </c>
    </row>
    <row r="681" spans="1:7" ht="89.25">
      <c r="A681" s="405"/>
      <c r="B681" s="393"/>
      <c r="C681" s="360"/>
      <c r="D681" s="360"/>
      <c r="E681" s="84" t="s">
        <v>1167</v>
      </c>
      <c r="F681" s="276" t="s">
        <v>824</v>
      </c>
      <c r="G681" s="269">
        <f t="shared" ca="1" si="19"/>
        <v>0</v>
      </c>
    </row>
    <row r="682" spans="1:7" ht="15.75" customHeight="1">
      <c r="A682" s="405"/>
      <c r="B682" s="393"/>
      <c r="C682" s="360"/>
      <c r="D682" s="360" t="s">
        <v>1162</v>
      </c>
      <c r="E682" s="360"/>
      <c r="F682" s="276" t="s">
        <v>824</v>
      </c>
      <c r="G682" s="269">
        <f t="shared" ca="1" si="19"/>
        <v>0</v>
      </c>
    </row>
    <row r="683" spans="1:7" ht="15.75" customHeight="1">
      <c r="A683" s="405"/>
      <c r="B683" s="393"/>
      <c r="C683" s="378" t="s">
        <v>1072</v>
      </c>
      <c r="D683" s="360" t="s">
        <v>1103</v>
      </c>
      <c r="E683" s="360"/>
      <c r="F683" s="276" t="s">
        <v>824</v>
      </c>
      <c r="G683" s="269">
        <f t="shared" ca="1" si="19"/>
        <v>21</v>
      </c>
    </row>
    <row r="684" spans="1:7" ht="15.75" customHeight="1">
      <c r="A684" s="405"/>
      <c r="B684" s="393"/>
      <c r="C684" s="378"/>
      <c r="D684" s="360" t="s">
        <v>1104</v>
      </c>
      <c r="E684" s="360"/>
      <c r="F684" s="276" t="s">
        <v>824</v>
      </c>
      <c r="G684" s="269" t="str">
        <f t="shared" ca="1" si="19"/>
        <v/>
      </c>
    </row>
    <row r="685" spans="1:7" ht="15.75" customHeight="1">
      <c r="A685" s="405"/>
      <c r="B685" s="393"/>
      <c r="C685" s="378" t="s">
        <v>1180</v>
      </c>
      <c r="D685" s="360" t="s">
        <v>1187</v>
      </c>
      <c r="E685" s="360"/>
      <c r="F685" s="276" t="s">
        <v>1198</v>
      </c>
      <c r="G685" s="269" t="str">
        <f t="shared" ca="1" si="19"/>
        <v xml:space="preserve">другое </v>
      </c>
    </row>
    <row r="686" spans="1:7" ht="51.75" customHeight="1">
      <c r="A686" s="405"/>
      <c r="B686" s="393"/>
      <c r="C686" s="378"/>
      <c r="D686" s="360" t="s">
        <v>1188</v>
      </c>
      <c r="E686" s="84" t="s">
        <v>1191</v>
      </c>
      <c r="F686" s="276" t="s">
        <v>824</v>
      </c>
      <c r="G686" s="269">
        <f t="shared" ca="1" si="19"/>
        <v>21</v>
      </c>
    </row>
    <row r="687" spans="1:7" ht="38.25">
      <c r="A687" s="405"/>
      <c r="B687" s="393"/>
      <c r="C687" s="378"/>
      <c r="D687" s="360"/>
      <c r="E687" s="84" t="s">
        <v>1192</v>
      </c>
      <c r="F687" s="276" t="s">
        <v>824</v>
      </c>
      <c r="G687" s="269">
        <f t="shared" ca="1" si="19"/>
        <v>0</v>
      </c>
    </row>
    <row r="688" spans="1:7" ht="15.75" customHeight="1">
      <c r="A688" s="405"/>
      <c r="B688" s="393"/>
      <c r="C688" s="360" t="s">
        <v>1181</v>
      </c>
      <c r="D688" s="360"/>
      <c r="E688" s="360"/>
      <c r="F688" s="276" t="s">
        <v>786</v>
      </c>
      <c r="G688" s="269" t="str">
        <f t="shared" ca="1" si="19"/>
        <v>в первую смену</v>
      </c>
    </row>
    <row r="689" spans="1:7" ht="15.75" customHeight="1">
      <c r="A689" s="405"/>
      <c r="B689" s="393" t="s">
        <v>1179</v>
      </c>
      <c r="C689" s="360" t="s">
        <v>1117</v>
      </c>
      <c r="D689" s="360"/>
      <c r="E689" s="360"/>
      <c r="F689" s="276" t="s">
        <v>786</v>
      </c>
      <c r="G689" s="269" t="str">
        <f t="shared" ca="1" si="19"/>
        <v>Универсальный</v>
      </c>
    </row>
    <row r="690" spans="1:7" ht="15.75" customHeight="1">
      <c r="A690" s="405"/>
      <c r="B690" s="393"/>
      <c r="C690" s="360" t="s">
        <v>1182</v>
      </c>
      <c r="D690" s="360"/>
      <c r="E690" s="84"/>
      <c r="F690" s="276"/>
      <c r="G690" s="269">
        <f t="shared" ca="1" si="19"/>
        <v>0</v>
      </c>
    </row>
    <row r="691" spans="1:7" ht="63.75">
      <c r="A691" s="405"/>
      <c r="B691" s="393"/>
      <c r="C691" s="360"/>
      <c r="D691" s="360"/>
      <c r="E691" s="188" t="s">
        <v>1193</v>
      </c>
      <c r="F691" s="276" t="s">
        <v>824</v>
      </c>
      <c r="G691" s="269">
        <f t="shared" ca="1" si="19"/>
        <v>21</v>
      </c>
    </row>
    <row r="692" spans="1:7" ht="51">
      <c r="A692" s="405"/>
      <c r="B692" s="393"/>
      <c r="C692" s="360"/>
      <c r="D692" s="360"/>
      <c r="E692" s="188" t="s">
        <v>1030</v>
      </c>
      <c r="F692" s="276" t="s">
        <v>824</v>
      </c>
      <c r="G692" s="269">
        <f t="shared" ca="1" si="19"/>
        <v>0</v>
      </c>
    </row>
    <row r="693" spans="1:7" ht="51">
      <c r="A693" s="405"/>
      <c r="B693" s="393"/>
      <c r="C693" s="360"/>
      <c r="D693" s="360"/>
      <c r="E693" s="188" t="s">
        <v>1032</v>
      </c>
      <c r="F693" s="276" t="s">
        <v>824</v>
      </c>
      <c r="G693" s="269">
        <f t="shared" ca="1" si="19"/>
        <v>0</v>
      </c>
    </row>
    <row r="694" spans="1:7" ht="63.75">
      <c r="A694" s="405"/>
      <c r="B694" s="393"/>
      <c r="C694" s="360"/>
      <c r="D694" s="360"/>
      <c r="E694" s="188" t="s">
        <v>1034</v>
      </c>
      <c r="F694" s="276" t="s">
        <v>824</v>
      </c>
      <c r="G694" s="269">
        <f t="shared" ca="1" si="19"/>
        <v>0</v>
      </c>
    </row>
    <row r="695" spans="1:7" ht="63.75">
      <c r="A695" s="405"/>
      <c r="B695" s="393"/>
      <c r="C695" s="360"/>
      <c r="D695" s="360"/>
      <c r="E695" s="188" t="s">
        <v>1036</v>
      </c>
      <c r="F695" s="276" t="s">
        <v>824</v>
      </c>
      <c r="G695" s="269">
        <f t="shared" ca="1" si="19"/>
        <v>0</v>
      </c>
    </row>
    <row r="696" spans="1:7" ht="76.5">
      <c r="A696" s="405"/>
      <c r="B696" s="393"/>
      <c r="C696" s="360"/>
      <c r="D696" s="360"/>
      <c r="E696" s="188" t="s">
        <v>1037</v>
      </c>
      <c r="F696" s="276" t="s">
        <v>824</v>
      </c>
      <c r="G696" s="269">
        <f t="shared" ca="1" si="19"/>
        <v>0</v>
      </c>
    </row>
    <row r="697" spans="1:7" ht="51">
      <c r="A697" s="405"/>
      <c r="B697" s="393"/>
      <c r="C697" s="360"/>
      <c r="D697" s="360"/>
      <c r="E697" s="188" t="s">
        <v>1038</v>
      </c>
      <c r="F697" s="276" t="s">
        <v>824</v>
      </c>
      <c r="G697" s="269">
        <f t="shared" ca="1" si="19"/>
        <v>0</v>
      </c>
    </row>
    <row r="698" spans="1:7" ht="51">
      <c r="A698" s="405"/>
      <c r="B698" s="393"/>
      <c r="C698" s="360"/>
      <c r="D698" s="360"/>
      <c r="E698" s="188" t="s">
        <v>1039</v>
      </c>
      <c r="F698" s="276" t="s">
        <v>824</v>
      </c>
      <c r="G698" s="269">
        <f t="shared" ca="1" si="19"/>
        <v>0</v>
      </c>
    </row>
    <row r="699" spans="1:7" ht="51">
      <c r="A699" s="405"/>
      <c r="B699" s="393"/>
      <c r="C699" s="360"/>
      <c r="D699" s="360"/>
      <c r="E699" s="188" t="s">
        <v>1040</v>
      </c>
      <c r="F699" s="276" t="s">
        <v>824</v>
      </c>
      <c r="G699" s="269">
        <f t="shared" ca="1" si="19"/>
        <v>0</v>
      </c>
    </row>
    <row r="700" spans="1:7" ht="51">
      <c r="A700" s="405"/>
      <c r="B700" s="393"/>
      <c r="C700" s="360"/>
      <c r="D700" s="360"/>
      <c r="E700" s="188" t="s">
        <v>1041</v>
      </c>
      <c r="F700" s="276" t="s">
        <v>824</v>
      </c>
      <c r="G700" s="269">
        <f t="shared" ca="1" si="19"/>
        <v>0</v>
      </c>
    </row>
    <row r="701" spans="1:7" ht="140.25">
      <c r="A701" s="405"/>
      <c r="B701" s="393"/>
      <c r="C701" s="360"/>
      <c r="D701" s="360"/>
      <c r="E701" s="188" t="s">
        <v>1042</v>
      </c>
      <c r="F701" s="276" t="s">
        <v>824</v>
      </c>
      <c r="G701" s="269">
        <f t="shared" ca="1" si="19"/>
        <v>21</v>
      </c>
    </row>
    <row r="702" spans="1:7" ht="51">
      <c r="A702" s="405"/>
      <c r="B702" s="393"/>
      <c r="C702" s="360"/>
      <c r="D702" s="360"/>
      <c r="E702" s="188" t="s">
        <v>1043</v>
      </c>
      <c r="F702" s="276" t="s">
        <v>824</v>
      </c>
      <c r="G702" s="269">
        <f t="shared" ca="1" si="19"/>
        <v>0</v>
      </c>
    </row>
    <row r="703" spans="1:7" ht="51">
      <c r="A703" s="405"/>
      <c r="B703" s="393"/>
      <c r="C703" s="360"/>
      <c r="D703" s="360"/>
      <c r="E703" s="188" t="s">
        <v>1044</v>
      </c>
      <c r="F703" s="276" t="s">
        <v>824</v>
      </c>
      <c r="G703" s="269">
        <f t="shared" ca="1" si="19"/>
        <v>0</v>
      </c>
    </row>
    <row r="704" spans="1:7" ht="51">
      <c r="A704" s="405"/>
      <c r="B704" s="393"/>
      <c r="C704" s="360"/>
      <c r="D704" s="360"/>
      <c r="E704" s="188" t="s">
        <v>1045</v>
      </c>
      <c r="F704" s="276" t="s">
        <v>824</v>
      </c>
      <c r="G704" s="269">
        <f t="shared" ca="1" si="19"/>
        <v>0</v>
      </c>
    </row>
    <row r="705" spans="1:7" ht="51">
      <c r="A705" s="405"/>
      <c r="B705" s="393"/>
      <c r="C705" s="360"/>
      <c r="D705" s="360"/>
      <c r="E705" s="188" t="s">
        <v>1046</v>
      </c>
      <c r="F705" s="276" t="s">
        <v>824</v>
      </c>
      <c r="G705" s="269">
        <f t="shared" ca="1" si="19"/>
        <v>0</v>
      </c>
    </row>
    <row r="706" spans="1:7" ht="15.75" customHeight="1">
      <c r="A706" s="405"/>
      <c r="B706" s="393"/>
      <c r="C706" s="360" t="s">
        <v>1183</v>
      </c>
      <c r="D706" s="360" t="s">
        <v>1189</v>
      </c>
      <c r="E706" s="360"/>
      <c r="F706" s="276" t="s">
        <v>1199</v>
      </c>
      <c r="G706" s="269">
        <f t="shared" ca="1" si="19"/>
        <v>2</v>
      </c>
    </row>
    <row r="707" spans="1:7" ht="15.75" customHeight="1">
      <c r="A707" s="405"/>
      <c r="B707" s="393"/>
      <c r="C707" s="360"/>
      <c r="D707" s="360" t="s">
        <v>1190</v>
      </c>
      <c r="E707" s="360"/>
      <c r="F707" s="276" t="s">
        <v>1199</v>
      </c>
      <c r="G707" s="269">
        <f t="shared" ca="1" si="19"/>
        <v>0</v>
      </c>
    </row>
    <row r="708" spans="1:7">
      <c r="A708" s="405"/>
      <c r="B708" s="393"/>
      <c r="C708" s="360"/>
      <c r="D708" s="360"/>
      <c r="E708" s="360"/>
      <c r="F708" s="276" t="s">
        <v>890</v>
      </c>
      <c r="G708" s="269">
        <f t="shared" ca="1" si="19"/>
        <v>0</v>
      </c>
    </row>
    <row r="709" spans="1:7" ht="115.5" customHeight="1">
      <c r="A709" s="368" t="s">
        <v>1150</v>
      </c>
      <c r="B709" s="368"/>
      <c r="C709" s="375" t="s">
        <v>1158</v>
      </c>
      <c r="D709" s="375" t="s">
        <v>1165</v>
      </c>
      <c r="E709" s="84" t="s">
        <v>1194</v>
      </c>
      <c r="F709" s="276" t="s">
        <v>1130</v>
      </c>
      <c r="G709" s="269">
        <f t="shared" ca="1" si="19"/>
        <v>19</v>
      </c>
    </row>
    <row r="710" spans="1:7" ht="165.75">
      <c r="A710" s="368"/>
      <c r="B710" s="368"/>
      <c r="C710" s="375"/>
      <c r="D710" s="375"/>
      <c r="E710" s="84" t="s">
        <v>1169</v>
      </c>
      <c r="F710" s="276" t="s">
        <v>824</v>
      </c>
      <c r="G710" s="269">
        <f t="shared" ca="1" si="19"/>
        <v>76</v>
      </c>
    </row>
    <row r="711" spans="1:7" ht="76.5">
      <c r="A711" s="368"/>
      <c r="B711" s="368"/>
      <c r="C711" s="375"/>
      <c r="D711" s="375"/>
      <c r="E711" s="84" t="s">
        <v>1170</v>
      </c>
      <c r="F711" s="276" t="s">
        <v>824</v>
      </c>
      <c r="G711" s="269">
        <f t="shared" ca="1" si="19"/>
        <v>19</v>
      </c>
    </row>
    <row r="712" spans="1:7" ht="115.5" customHeight="1">
      <c r="A712" s="368"/>
      <c r="B712" s="368"/>
      <c r="C712" s="375"/>
      <c r="D712" s="375" t="s">
        <v>1166</v>
      </c>
      <c r="E712" s="84" t="s">
        <v>1197</v>
      </c>
      <c r="F712" s="276" t="s">
        <v>1130</v>
      </c>
      <c r="G712" s="269">
        <f t="shared" ca="1" si="19"/>
        <v>13</v>
      </c>
    </row>
    <row r="713" spans="1:7" ht="165.75">
      <c r="A713" s="368"/>
      <c r="B713" s="368"/>
      <c r="C713" s="375"/>
      <c r="D713" s="375"/>
      <c r="E713" s="84" t="s">
        <v>1169</v>
      </c>
      <c r="F713" s="276" t="s">
        <v>824</v>
      </c>
      <c r="G713" s="269">
        <f t="shared" ca="1" si="19"/>
        <v>29</v>
      </c>
    </row>
    <row r="714" spans="1:7" ht="76.5">
      <c r="A714" s="368"/>
      <c r="B714" s="368"/>
      <c r="C714" s="375"/>
      <c r="D714" s="375"/>
      <c r="E714" s="84" t="s">
        <v>1170</v>
      </c>
      <c r="F714" s="276" t="s">
        <v>824</v>
      </c>
      <c r="G714" s="269">
        <f t="shared" ca="1" si="19"/>
        <v>5</v>
      </c>
    </row>
    <row r="715" spans="1:7" ht="15.75" customHeight="1">
      <c r="A715" s="368"/>
      <c r="B715" s="368"/>
      <c r="C715" s="354" t="s">
        <v>1096</v>
      </c>
      <c r="D715" s="354"/>
      <c r="E715" s="354"/>
      <c r="F715" s="276" t="s">
        <v>824</v>
      </c>
      <c r="G715" s="269">
        <f t="shared" ca="1" si="19"/>
        <v>0</v>
      </c>
    </row>
    <row r="716" spans="1:7" ht="15.75" customHeight="1">
      <c r="A716" s="368"/>
      <c r="B716" s="368"/>
      <c r="C716" s="354" t="s">
        <v>1160</v>
      </c>
      <c r="D716" s="354"/>
      <c r="E716" s="354"/>
      <c r="F716" s="276" t="s">
        <v>824</v>
      </c>
      <c r="G716" s="269">
        <f t="shared" ca="1" si="19"/>
        <v>21</v>
      </c>
    </row>
    <row r="717" spans="1:7">
      <c r="A717" s="405" t="s">
        <v>1177</v>
      </c>
      <c r="B717" s="406" t="s">
        <v>1488</v>
      </c>
      <c r="C717" s="406"/>
      <c r="D717" s="406"/>
      <c r="E717" s="406"/>
      <c r="F717" s="276" t="s">
        <v>786</v>
      </c>
      <c r="G717" s="269" t="str">
        <f t="shared" ref="G717:G762" ca="1" si="20">INDIRECT(CONCATENATE("'Форма ОУ  ФГОС СОО'!",ADDRESS(COLUMN()+19,ROW()-624-46*2)))</f>
        <v>11 класс</v>
      </c>
    </row>
    <row r="718" spans="1:7" ht="15.75" customHeight="1">
      <c r="A718" s="405"/>
      <c r="B718" s="393" t="s">
        <v>1060</v>
      </c>
      <c r="C718" s="360" t="s">
        <v>1065</v>
      </c>
      <c r="D718" s="360"/>
      <c r="E718" s="360"/>
      <c r="F718" s="80" t="s">
        <v>890</v>
      </c>
      <c r="G718" s="269">
        <f t="shared" ca="1" si="20"/>
        <v>20</v>
      </c>
    </row>
    <row r="719" spans="1:7" ht="15.75" customHeight="1">
      <c r="A719" s="405"/>
      <c r="B719" s="393"/>
      <c r="C719" s="360" t="s">
        <v>1066</v>
      </c>
      <c r="D719" s="360"/>
      <c r="E719" s="360"/>
      <c r="F719" s="80" t="s">
        <v>890</v>
      </c>
      <c r="G719" s="269">
        <f t="shared" ca="1" si="20"/>
        <v>0</v>
      </c>
    </row>
    <row r="720" spans="1:7" ht="15.75" customHeight="1">
      <c r="A720" s="405"/>
      <c r="B720" s="393"/>
      <c r="C720" s="360" t="s">
        <v>1067</v>
      </c>
      <c r="D720" s="360"/>
      <c r="E720" s="360"/>
      <c r="F720" s="80" t="s">
        <v>890</v>
      </c>
      <c r="G720" s="269">
        <f t="shared" ca="1" si="20"/>
        <v>0</v>
      </c>
    </row>
    <row r="721" spans="1:7" ht="15.75" customHeight="1">
      <c r="A721" s="405"/>
      <c r="B721" s="393"/>
      <c r="C721" s="360" t="s">
        <v>1068</v>
      </c>
      <c r="D721" s="360"/>
      <c r="E721" s="360"/>
      <c r="F721" s="80" t="s">
        <v>890</v>
      </c>
      <c r="G721" s="269">
        <f t="shared" ca="1" si="20"/>
        <v>0</v>
      </c>
    </row>
    <row r="722" spans="1:7" ht="15.75" customHeight="1">
      <c r="A722" s="405"/>
      <c r="B722" s="393"/>
      <c r="C722" s="360" t="s">
        <v>1069</v>
      </c>
      <c r="D722" s="360" t="s">
        <v>1098</v>
      </c>
      <c r="E722" s="360"/>
      <c r="F722" s="80" t="s">
        <v>890</v>
      </c>
      <c r="G722" s="269">
        <f t="shared" ca="1" si="20"/>
        <v>2</v>
      </c>
    </row>
    <row r="723" spans="1:7" ht="15.75" customHeight="1">
      <c r="A723" s="405"/>
      <c r="B723" s="393"/>
      <c r="C723" s="360"/>
      <c r="D723" s="360" t="s">
        <v>1099</v>
      </c>
      <c r="E723" s="360"/>
      <c r="F723" s="80" t="s">
        <v>890</v>
      </c>
      <c r="G723" s="269">
        <f t="shared" ca="1" si="20"/>
        <v>4</v>
      </c>
    </row>
    <row r="724" spans="1:7" ht="15.75" customHeight="1">
      <c r="A724" s="405"/>
      <c r="B724" s="393"/>
      <c r="C724" s="360"/>
      <c r="D724" s="360" t="s">
        <v>1100</v>
      </c>
      <c r="E724" s="360"/>
      <c r="F724" s="80" t="s">
        <v>890</v>
      </c>
      <c r="G724" s="269">
        <f t="shared" ca="1" si="20"/>
        <v>0</v>
      </c>
    </row>
    <row r="725" spans="1:7" ht="64.5" customHeight="1">
      <c r="A725" s="405"/>
      <c r="B725" s="393" t="s">
        <v>1178</v>
      </c>
      <c r="C725" s="360" t="s">
        <v>1071</v>
      </c>
      <c r="D725" s="360" t="s">
        <v>1186</v>
      </c>
      <c r="E725" s="84" t="s">
        <v>1114</v>
      </c>
      <c r="F725" s="80" t="s">
        <v>890</v>
      </c>
      <c r="G725" s="269">
        <f t="shared" ca="1" si="20"/>
        <v>0</v>
      </c>
    </row>
    <row r="726" spans="1:7" ht="51">
      <c r="A726" s="405"/>
      <c r="B726" s="393"/>
      <c r="C726" s="360"/>
      <c r="D726" s="360"/>
      <c r="E726" s="84" t="s">
        <v>1115</v>
      </c>
      <c r="F726" s="276" t="s">
        <v>824</v>
      </c>
      <c r="G726" s="269">
        <f t="shared" ca="1" si="20"/>
        <v>0</v>
      </c>
    </row>
    <row r="727" spans="1:7" ht="89.25">
      <c r="A727" s="405"/>
      <c r="B727" s="393"/>
      <c r="C727" s="360"/>
      <c r="D727" s="360"/>
      <c r="E727" s="84" t="s">
        <v>1167</v>
      </c>
      <c r="F727" s="276" t="s">
        <v>824</v>
      </c>
      <c r="G727" s="269">
        <f t="shared" ca="1" si="20"/>
        <v>0</v>
      </c>
    </row>
    <row r="728" spans="1:7" ht="15.75" customHeight="1">
      <c r="A728" s="405"/>
      <c r="B728" s="393"/>
      <c r="C728" s="360"/>
      <c r="D728" s="360" t="s">
        <v>1162</v>
      </c>
      <c r="E728" s="360"/>
      <c r="F728" s="276" t="s">
        <v>824</v>
      </c>
      <c r="G728" s="269">
        <f t="shared" ca="1" si="20"/>
        <v>0</v>
      </c>
    </row>
    <row r="729" spans="1:7" ht="15.75" customHeight="1">
      <c r="A729" s="405"/>
      <c r="B729" s="393"/>
      <c r="C729" s="378" t="s">
        <v>1072</v>
      </c>
      <c r="D729" s="360" t="s">
        <v>1103</v>
      </c>
      <c r="E729" s="360"/>
      <c r="F729" s="276" t="s">
        <v>824</v>
      </c>
      <c r="G729" s="269">
        <f t="shared" ca="1" si="20"/>
        <v>20</v>
      </c>
    </row>
    <row r="730" spans="1:7" ht="15.75" customHeight="1">
      <c r="A730" s="405"/>
      <c r="B730" s="393"/>
      <c r="C730" s="378"/>
      <c r="D730" s="360" t="s">
        <v>1104</v>
      </c>
      <c r="E730" s="360"/>
      <c r="F730" s="276" t="s">
        <v>824</v>
      </c>
      <c r="G730" s="269" t="str">
        <f t="shared" ca="1" si="20"/>
        <v/>
      </c>
    </row>
    <row r="731" spans="1:7" ht="15.75" customHeight="1">
      <c r="A731" s="405"/>
      <c r="B731" s="393"/>
      <c r="C731" s="378" t="s">
        <v>1180</v>
      </c>
      <c r="D731" s="360" t="s">
        <v>1187</v>
      </c>
      <c r="E731" s="360"/>
      <c r="F731" s="276" t="s">
        <v>1198</v>
      </c>
      <c r="G731" s="269" t="str">
        <f t="shared" ca="1" si="20"/>
        <v xml:space="preserve">другое </v>
      </c>
    </row>
    <row r="732" spans="1:7" ht="51.75" customHeight="1">
      <c r="A732" s="405"/>
      <c r="B732" s="393"/>
      <c r="C732" s="378"/>
      <c r="D732" s="360" t="s">
        <v>1188</v>
      </c>
      <c r="E732" s="84" t="s">
        <v>1191</v>
      </c>
      <c r="F732" s="276" t="s">
        <v>824</v>
      </c>
      <c r="G732" s="269">
        <f t="shared" ca="1" si="20"/>
        <v>20</v>
      </c>
    </row>
    <row r="733" spans="1:7" ht="38.25">
      <c r="A733" s="405"/>
      <c r="B733" s="393"/>
      <c r="C733" s="378"/>
      <c r="D733" s="360"/>
      <c r="E733" s="84" t="s">
        <v>1192</v>
      </c>
      <c r="F733" s="276" t="s">
        <v>824</v>
      </c>
      <c r="G733" s="269">
        <f t="shared" ca="1" si="20"/>
        <v>0</v>
      </c>
    </row>
    <row r="734" spans="1:7" ht="15.75" customHeight="1">
      <c r="A734" s="405"/>
      <c r="B734" s="393"/>
      <c r="C734" s="360" t="s">
        <v>1181</v>
      </c>
      <c r="D734" s="360"/>
      <c r="E734" s="360"/>
      <c r="F734" s="276" t="s">
        <v>786</v>
      </c>
      <c r="G734" s="269" t="str">
        <f t="shared" ca="1" si="20"/>
        <v>в первую смену</v>
      </c>
    </row>
    <row r="735" spans="1:7" ht="15.75" customHeight="1">
      <c r="A735" s="405"/>
      <c r="B735" s="393" t="s">
        <v>1179</v>
      </c>
      <c r="C735" s="360" t="s">
        <v>1117</v>
      </c>
      <c r="D735" s="360"/>
      <c r="E735" s="360"/>
      <c r="F735" s="276" t="s">
        <v>786</v>
      </c>
      <c r="G735" s="269" t="str">
        <f t="shared" ca="1" si="20"/>
        <v>Универсальный</v>
      </c>
    </row>
    <row r="736" spans="1:7" ht="15.75" customHeight="1">
      <c r="A736" s="405"/>
      <c r="B736" s="393"/>
      <c r="C736" s="360" t="s">
        <v>1182</v>
      </c>
      <c r="D736" s="360"/>
      <c r="E736" s="84"/>
      <c r="F736" s="276"/>
      <c r="G736" s="269">
        <f t="shared" ca="1" si="20"/>
        <v>0</v>
      </c>
    </row>
    <row r="737" spans="1:7" ht="63.75">
      <c r="A737" s="405"/>
      <c r="B737" s="393"/>
      <c r="C737" s="360"/>
      <c r="D737" s="360"/>
      <c r="E737" s="188" t="s">
        <v>1193</v>
      </c>
      <c r="F737" s="276" t="s">
        <v>824</v>
      </c>
      <c r="G737" s="269">
        <f t="shared" ca="1" si="20"/>
        <v>20</v>
      </c>
    </row>
    <row r="738" spans="1:7" ht="51">
      <c r="A738" s="405"/>
      <c r="B738" s="393"/>
      <c r="C738" s="360"/>
      <c r="D738" s="360"/>
      <c r="E738" s="188" t="s">
        <v>1030</v>
      </c>
      <c r="F738" s="276" t="s">
        <v>824</v>
      </c>
      <c r="G738" s="269">
        <f t="shared" ca="1" si="20"/>
        <v>0</v>
      </c>
    </row>
    <row r="739" spans="1:7" ht="51">
      <c r="A739" s="405"/>
      <c r="B739" s="393"/>
      <c r="C739" s="360"/>
      <c r="D739" s="360"/>
      <c r="E739" s="188" t="s">
        <v>1032</v>
      </c>
      <c r="F739" s="276" t="s">
        <v>824</v>
      </c>
      <c r="G739" s="269">
        <f t="shared" ca="1" si="20"/>
        <v>0</v>
      </c>
    </row>
    <row r="740" spans="1:7" ht="63.75">
      <c r="A740" s="405"/>
      <c r="B740" s="393"/>
      <c r="C740" s="360"/>
      <c r="D740" s="360"/>
      <c r="E740" s="188" t="s">
        <v>1034</v>
      </c>
      <c r="F740" s="276" t="s">
        <v>824</v>
      </c>
      <c r="G740" s="269">
        <f t="shared" ca="1" si="20"/>
        <v>0</v>
      </c>
    </row>
    <row r="741" spans="1:7" ht="63.75">
      <c r="A741" s="405"/>
      <c r="B741" s="393"/>
      <c r="C741" s="360"/>
      <c r="D741" s="360"/>
      <c r="E741" s="188" t="s">
        <v>1036</v>
      </c>
      <c r="F741" s="276" t="s">
        <v>824</v>
      </c>
      <c r="G741" s="269">
        <f t="shared" ca="1" si="20"/>
        <v>0</v>
      </c>
    </row>
    <row r="742" spans="1:7" ht="76.5">
      <c r="A742" s="405"/>
      <c r="B742" s="393"/>
      <c r="C742" s="360"/>
      <c r="D742" s="360"/>
      <c r="E742" s="188" t="s">
        <v>1037</v>
      </c>
      <c r="F742" s="276" t="s">
        <v>824</v>
      </c>
      <c r="G742" s="269">
        <f t="shared" ca="1" si="20"/>
        <v>0</v>
      </c>
    </row>
    <row r="743" spans="1:7" ht="51">
      <c r="A743" s="405"/>
      <c r="B743" s="393"/>
      <c r="C743" s="360"/>
      <c r="D743" s="360"/>
      <c r="E743" s="188" t="s">
        <v>1038</v>
      </c>
      <c r="F743" s="276" t="s">
        <v>824</v>
      </c>
      <c r="G743" s="269">
        <f t="shared" ca="1" si="20"/>
        <v>0</v>
      </c>
    </row>
    <row r="744" spans="1:7" ht="51">
      <c r="A744" s="405"/>
      <c r="B744" s="393"/>
      <c r="C744" s="360"/>
      <c r="D744" s="360"/>
      <c r="E744" s="188" t="s">
        <v>1039</v>
      </c>
      <c r="F744" s="276" t="s">
        <v>824</v>
      </c>
      <c r="G744" s="269">
        <f t="shared" ca="1" si="20"/>
        <v>0</v>
      </c>
    </row>
    <row r="745" spans="1:7" ht="51">
      <c r="A745" s="405"/>
      <c r="B745" s="393"/>
      <c r="C745" s="360"/>
      <c r="D745" s="360"/>
      <c r="E745" s="188" t="s">
        <v>1040</v>
      </c>
      <c r="F745" s="276" t="s">
        <v>824</v>
      </c>
      <c r="G745" s="269">
        <f t="shared" ca="1" si="20"/>
        <v>0</v>
      </c>
    </row>
    <row r="746" spans="1:7" ht="51">
      <c r="A746" s="405"/>
      <c r="B746" s="393"/>
      <c r="C746" s="360"/>
      <c r="D746" s="360"/>
      <c r="E746" s="188" t="s">
        <v>1041</v>
      </c>
      <c r="F746" s="276" t="s">
        <v>824</v>
      </c>
      <c r="G746" s="269">
        <f t="shared" ca="1" si="20"/>
        <v>0</v>
      </c>
    </row>
    <row r="747" spans="1:7" ht="140.25">
      <c r="A747" s="405"/>
      <c r="B747" s="393"/>
      <c r="C747" s="360"/>
      <c r="D747" s="360"/>
      <c r="E747" s="188" t="s">
        <v>1042</v>
      </c>
      <c r="F747" s="276" t="s">
        <v>824</v>
      </c>
      <c r="G747" s="269">
        <f t="shared" ca="1" si="20"/>
        <v>20</v>
      </c>
    </row>
    <row r="748" spans="1:7" ht="51">
      <c r="A748" s="405"/>
      <c r="B748" s="393"/>
      <c r="C748" s="360"/>
      <c r="D748" s="360"/>
      <c r="E748" s="188" t="s">
        <v>1043</v>
      </c>
      <c r="F748" s="276" t="s">
        <v>824</v>
      </c>
      <c r="G748" s="269">
        <f t="shared" ca="1" si="20"/>
        <v>0</v>
      </c>
    </row>
    <row r="749" spans="1:7" ht="51">
      <c r="A749" s="405"/>
      <c r="B749" s="393"/>
      <c r="C749" s="360"/>
      <c r="D749" s="360"/>
      <c r="E749" s="188" t="s">
        <v>1044</v>
      </c>
      <c r="F749" s="276" t="s">
        <v>824</v>
      </c>
      <c r="G749" s="269">
        <f t="shared" ca="1" si="20"/>
        <v>0</v>
      </c>
    </row>
    <row r="750" spans="1:7" ht="51">
      <c r="A750" s="405"/>
      <c r="B750" s="393"/>
      <c r="C750" s="360"/>
      <c r="D750" s="360"/>
      <c r="E750" s="188" t="s">
        <v>1045</v>
      </c>
      <c r="F750" s="276" t="s">
        <v>824</v>
      </c>
      <c r="G750" s="269">
        <f t="shared" ca="1" si="20"/>
        <v>0</v>
      </c>
    </row>
    <row r="751" spans="1:7" ht="51">
      <c r="A751" s="405"/>
      <c r="B751" s="393"/>
      <c r="C751" s="360"/>
      <c r="D751" s="360"/>
      <c r="E751" s="188" t="s">
        <v>1046</v>
      </c>
      <c r="F751" s="276" t="s">
        <v>824</v>
      </c>
      <c r="G751" s="269">
        <f t="shared" ca="1" si="20"/>
        <v>0</v>
      </c>
    </row>
    <row r="752" spans="1:7" ht="15.75" customHeight="1">
      <c r="A752" s="405"/>
      <c r="B752" s="393"/>
      <c r="C752" s="360" t="s">
        <v>1183</v>
      </c>
      <c r="D752" s="360" t="s">
        <v>1189</v>
      </c>
      <c r="E752" s="360"/>
      <c r="F752" s="276" t="s">
        <v>1199</v>
      </c>
      <c r="G752" s="269">
        <f t="shared" ca="1" si="20"/>
        <v>7</v>
      </c>
    </row>
    <row r="753" spans="1:7" ht="15.75" customHeight="1">
      <c r="A753" s="405"/>
      <c r="B753" s="393"/>
      <c r="C753" s="360"/>
      <c r="D753" s="360" t="s">
        <v>1190</v>
      </c>
      <c r="E753" s="360"/>
      <c r="F753" s="276" t="s">
        <v>1199</v>
      </c>
      <c r="G753" s="269">
        <f t="shared" ca="1" si="20"/>
        <v>2</v>
      </c>
    </row>
    <row r="754" spans="1:7">
      <c r="A754" s="405"/>
      <c r="B754" s="393"/>
      <c r="C754" s="360"/>
      <c r="D754" s="360"/>
      <c r="E754" s="360"/>
      <c r="F754" s="276" t="s">
        <v>890</v>
      </c>
      <c r="G754" s="269">
        <f t="shared" ca="1" si="20"/>
        <v>20</v>
      </c>
    </row>
    <row r="755" spans="1:7" ht="115.5" customHeight="1">
      <c r="A755" s="368" t="s">
        <v>1150</v>
      </c>
      <c r="B755" s="368"/>
      <c r="C755" s="375" t="s">
        <v>1158</v>
      </c>
      <c r="D755" s="375" t="s">
        <v>1165</v>
      </c>
      <c r="E755" s="84" t="s">
        <v>1194</v>
      </c>
      <c r="F755" s="276" t="s">
        <v>1130</v>
      </c>
      <c r="G755" s="269">
        <f t="shared" ca="1" si="20"/>
        <v>17</v>
      </c>
    </row>
    <row r="756" spans="1:7" ht="165.75">
      <c r="A756" s="368"/>
      <c r="B756" s="368"/>
      <c r="C756" s="375"/>
      <c r="D756" s="375"/>
      <c r="E756" s="84" t="s">
        <v>1169</v>
      </c>
      <c r="F756" s="276" t="s">
        <v>824</v>
      </c>
      <c r="G756" s="269">
        <f t="shared" ca="1" si="20"/>
        <v>84</v>
      </c>
    </row>
    <row r="757" spans="1:7" ht="76.5">
      <c r="A757" s="368"/>
      <c r="B757" s="368"/>
      <c r="C757" s="375"/>
      <c r="D757" s="375"/>
      <c r="E757" s="84" t="s">
        <v>1170</v>
      </c>
      <c r="F757" s="276" t="s">
        <v>824</v>
      </c>
      <c r="G757" s="269">
        <f t="shared" ca="1" si="20"/>
        <v>11</v>
      </c>
    </row>
    <row r="758" spans="1:7" ht="115.5" customHeight="1">
      <c r="A758" s="368"/>
      <c r="B758" s="368"/>
      <c r="C758" s="375"/>
      <c r="D758" s="375" t="s">
        <v>1166</v>
      </c>
      <c r="E758" s="84" t="s">
        <v>1197</v>
      </c>
      <c r="F758" s="276" t="s">
        <v>1130</v>
      </c>
      <c r="G758" s="269">
        <f t="shared" ca="1" si="20"/>
        <v>10</v>
      </c>
    </row>
    <row r="759" spans="1:7" ht="165.75">
      <c r="A759" s="368"/>
      <c r="B759" s="368"/>
      <c r="C759" s="375"/>
      <c r="D759" s="375"/>
      <c r="E759" s="84" t="s">
        <v>1169</v>
      </c>
      <c r="F759" s="276" t="s">
        <v>824</v>
      </c>
      <c r="G759" s="269">
        <f t="shared" ca="1" si="20"/>
        <v>13</v>
      </c>
    </row>
    <row r="760" spans="1:7" ht="76.5">
      <c r="A760" s="368"/>
      <c r="B760" s="368"/>
      <c r="C760" s="375"/>
      <c r="D760" s="375"/>
      <c r="E760" s="84" t="s">
        <v>1170</v>
      </c>
      <c r="F760" s="276" t="s">
        <v>824</v>
      </c>
      <c r="G760" s="269">
        <f t="shared" ca="1" si="20"/>
        <v>3</v>
      </c>
    </row>
    <row r="761" spans="1:7" ht="15.75" customHeight="1">
      <c r="A761" s="368"/>
      <c r="B761" s="368"/>
      <c r="C761" s="354" t="s">
        <v>1096</v>
      </c>
      <c r="D761" s="354"/>
      <c r="E761" s="354"/>
      <c r="F761" s="276" t="s">
        <v>824</v>
      </c>
      <c r="G761" s="269">
        <f t="shared" ca="1" si="20"/>
        <v>0</v>
      </c>
    </row>
    <row r="762" spans="1:7" ht="15.75" customHeight="1">
      <c r="A762" s="368"/>
      <c r="B762" s="368"/>
      <c r="C762" s="354" t="s">
        <v>1160</v>
      </c>
      <c r="D762" s="354"/>
      <c r="E762" s="354"/>
      <c r="F762" s="276" t="s">
        <v>824</v>
      </c>
      <c r="G762" s="269">
        <f t="shared" ca="1" si="20"/>
        <v>20</v>
      </c>
    </row>
    <row r="763" spans="1:7">
      <c r="A763" s="405" t="s">
        <v>1177</v>
      </c>
      <c r="B763" s="406" t="s">
        <v>1488</v>
      </c>
      <c r="C763" s="406"/>
      <c r="D763" s="406"/>
      <c r="E763" s="406"/>
      <c r="F763" s="276" t="s">
        <v>786</v>
      </c>
      <c r="G763" s="269">
        <f t="shared" ref="G763:G808" ca="1" si="21">INDIRECT(CONCATENATE("'Форма ОУ  ФГОС СОО'!",ADDRESS(COLUMN()+20,ROW()-624-46*3)))</f>
        <v>0</v>
      </c>
    </row>
    <row r="764" spans="1:7" ht="15.75" customHeight="1">
      <c r="A764" s="405"/>
      <c r="B764" s="393" t="s">
        <v>1060</v>
      </c>
      <c r="C764" s="360" t="s">
        <v>1065</v>
      </c>
      <c r="D764" s="360"/>
      <c r="E764" s="360"/>
      <c r="F764" s="80" t="s">
        <v>890</v>
      </c>
      <c r="G764" s="269">
        <f t="shared" ca="1" si="21"/>
        <v>0</v>
      </c>
    </row>
    <row r="765" spans="1:7" ht="15.75" customHeight="1">
      <c r="A765" s="405"/>
      <c r="B765" s="393"/>
      <c r="C765" s="360" t="s">
        <v>1066</v>
      </c>
      <c r="D765" s="360"/>
      <c r="E765" s="360"/>
      <c r="F765" s="80" t="s">
        <v>890</v>
      </c>
      <c r="G765" s="269">
        <f t="shared" ca="1" si="21"/>
        <v>0</v>
      </c>
    </row>
    <row r="766" spans="1:7" ht="15.75" customHeight="1">
      <c r="A766" s="405"/>
      <c r="B766" s="393"/>
      <c r="C766" s="360" t="s">
        <v>1067</v>
      </c>
      <c r="D766" s="360"/>
      <c r="E766" s="360"/>
      <c r="F766" s="80" t="s">
        <v>890</v>
      </c>
      <c r="G766" s="269">
        <f t="shared" ca="1" si="21"/>
        <v>0</v>
      </c>
    </row>
    <row r="767" spans="1:7" ht="15.75" customHeight="1">
      <c r="A767" s="405"/>
      <c r="B767" s="393"/>
      <c r="C767" s="360" t="s">
        <v>1068</v>
      </c>
      <c r="D767" s="360"/>
      <c r="E767" s="360"/>
      <c r="F767" s="80" t="s">
        <v>890</v>
      </c>
      <c r="G767" s="269">
        <f t="shared" ca="1" si="21"/>
        <v>0</v>
      </c>
    </row>
    <row r="768" spans="1:7" ht="15.75" customHeight="1">
      <c r="A768" s="405"/>
      <c r="B768" s="393"/>
      <c r="C768" s="360" t="s">
        <v>1069</v>
      </c>
      <c r="D768" s="360" t="s">
        <v>1098</v>
      </c>
      <c r="E768" s="360"/>
      <c r="F768" s="80" t="s">
        <v>890</v>
      </c>
      <c r="G768" s="269">
        <f t="shared" ca="1" si="21"/>
        <v>0</v>
      </c>
    </row>
    <row r="769" spans="1:7" ht="15.75" customHeight="1">
      <c r="A769" s="405"/>
      <c r="B769" s="393"/>
      <c r="C769" s="360"/>
      <c r="D769" s="360" t="s">
        <v>1099</v>
      </c>
      <c r="E769" s="360"/>
      <c r="F769" s="80" t="s">
        <v>890</v>
      </c>
      <c r="G769" s="269">
        <f t="shared" ca="1" si="21"/>
        <v>0</v>
      </c>
    </row>
    <row r="770" spans="1:7" ht="15.75" customHeight="1">
      <c r="A770" s="405"/>
      <c r="B770" s="393"/>
      <c r="C770" s="360"/>
      <c r="D770" s="360" t="s">
        <v>1100</v>
      </c>
      <c r="E770" s="360"/>
      <c r="F770" s="80" t="s">
        <v>890</v>
      </c>
      <c r="G770" s="269">
        <f t="shared" ca="1" si="21"/>
        <v>0</v>
      </c>
    </row>
    <row r="771" spans="1:7" ht="64.5" customHeight="1">
      <c r="A771" s="405"/>
      <c r="B771" s="393" t="s">
        <v>1178</v>
      </c>
      <c r="C771" s="360" t="s">
        <v>1071</v>
      </c>
      <c r="D771" s="360" t="s">
        <v>1186</v>
      </c>
      <c r="E771" s="84" t="s">
        <v>1114</v>
      </c>
      <c r="F771" s="80" t="s">
        <v>890</v>
      </c>
      <c r="G771" s="269">
        <f t="shared" ca="1" si="21"/>
        <v>0</v>
      </c>
    </row>
    <row r="772" spans="1:7" ht="51">
      <c r="A772" s="405"/>
      <c r="B772" s="393"/>
      <c r="C772" s="360"/>
      <c r="D772" s="360"/>
      <c r="E772" s="84" t="s">
        <v>1115</v>
      </c>
      <c r="F772" s="276" t="s">
        <v>824</v>
      </c>
      <c r="G772" s="269">
        <f t="shared" ca="1" si="21"/>
        <v>0</v>
      </c>
    </row>
    <row r="773" spans="1:7" ht="89.25">
      <c r="A773" s="405"/>
      <c r="B773" s="393"/>
      <c r="C773" s="360"/>
      <c r="D773" s="360"/>
      <c r="E773" s="84" t="s">
        <v>1167</v>
      </c>
      <c r="F773" s="276" t="s">
        <v>824</v>
      </c>
      <c r="G773" s="269">
        <f t="shared" ca="1" si="21"/>
        <v>0</v>
      </c>
    </row>
    <row r="774" spans="1:7" ht="15.75" customHeight="1">
      <c r="A774" s="405"/>
      <c r="B774" s="393"/>
      <c r="C774" s="360"/>
      <c r="D774" s="360" t="s">
        <v>1162</v>
      </c>
      <c r="E774" s="360"/>
      <c r="F774" s="276" t="s">
        <v>824</v>
      </c>
      <c r="G774" s="269">
        <f t="shared" ca="1" si="21"/>
        <v>0</v>
      </c>
    </row>
    <row r="775" spans="1:7" ht="15.75" customHeight="1">
      <c r="A775" s="405"/>
      <c r="B775" s="393"/>
      <c r="C775" s="378" t="s">
        <v>1072</v>
      </c>
      <c r="D775" s="360" t="s">
        <v>1103</v>
      </c>
      <c r="E775" s="360"/>
      <c r="F775" s="276" t="s">
        <v>824</v>
      </c>
      <c r="G775" s="269">
        <f t="shared" ca="1" si="21"/>
        <v>0</v>
      </c>
    </row>
    <row r="776" spans="1:7" ht="15.75" customHeight="1">
      <c r="A776" s="405"/>
      <c r="B776" s="393"/>
      <c r="C776" s="378"/>
      <c r="D776" s="360" t="s">
        <v>1104</v>
      </c>
      <c r="E776" s="360"/>
      <c r="F776" s="276" t="s">
        <v>824</v>
      </c>
      <c r="G776" s="269" t="str">
        <f t="shared" ca="1" si="21"/>
        <v/>
      </c>
    </row>
    <row r="777" spans="1:7" ht="15.75" customHeight="1">
      <c r="A777" s="405"/>
      <c r="B777" s="393"/>
      <c r="C777" s="378" t="s">
        <v>1180</v>
      </c>
      <c r="D777" s="360" t="s">
        <v>1187</v>
      </c>
      <c r="E777" s="360"/>
      <c r="F777" s="276" t="s">
        <v>1198</v>
      </c>
      <c r="G777" s="269">
        <f t="shared" ca="1" si="21"/>
        <v>0</v>
      </c>
    </row>
    <row r="778" spans="1:7" ht="51.75" customHeight="1">
      <c r="A778" s="405"/>
      <c r="B778" s="393"/>
      <c r="C778" s="378"/>
      <c r="D778" s="360" t="s">
        <v>1188</v>
      </c>
      <c r="E778" s="84" t="s">
        <v>1191</v>
      </c>
      <c r="F778" s="276" t="s">
        <v>824</v>
      </c>
      <c r="G778" s="269">
        <f t="shared" ca="1" si="21"/>
        <v>0</v>
      </c>
    </row>
    <row r="779" spans="1:7" ht="38.25">
      <c r="A779" s="405"/>
      <c r="B779" s="393"/>
      <c r="C779" s="378"/>
      <c r="D779" s="360"/>
      <c r="E779" s="84" t="s">
        <v>1192</v>
      </c>
      <c r="F779" s="276" t="s">
        <v>824</v>
      </c>
      <c r="G779" s="269">
        <f t="shared" ca="1" si="21"/>
        <v>0</v>
      </c>
    </row>
    <row r="780" spans="1:7" ht="15.75" customHeight="1">
      <c r="A780" s="405"/>
      <c r="B780" s="393"/>
      <c r="C780" s="360" t="s">
        <v>1181</v>
      </c>
      <c r="D780" s="360"/>
      <c r="E780" s="360"/>
      <c r="F780" s="276" t="s">
        <v>786</v>
      </c>
      <c r="G780" s="269">
        <f t="shared" ca="1" si="21"/>
        <v>0</v>
      </c>
    </row>
    <row r="781" spans="1:7" ht="15.75" customHeight="1">
      <c r="A781" s="405"/>
      <c r="B781" s="393" t="s">
        <v>1179</v>
      </c>
      <c r="C781" s="360" t="s">
        <v>1117</v>
      </c>
      <c r="D781" s="360"/>
      <c r="E781" s="360"/>
      <c r="F781" s="276" t="s">
        <v>786</v>
      </c>
      <c r="G781" s="269">
        <f t="shared" ca="1" si="21"/>
        <v>0</v>
      </c>
    </row>
    <row r="782" spans="1:7" ht="15.75" customHeight="1">
      <c r="A782" s="405"/>
      <c r="B782" s="393"/>
      <c r="C782" s="360" t="s">
        <v>1182</v>
      </c>
      <c r="D782" s="360"/>
      <c r="E782" s="84"/>
      <c r="F782" s="276"/>
      <c r="G782" s="269">
        <f t="shared" ca="1" si="21"/>
        <v>0</v>
      </c>
    </row>
    <row r="783" spans="1:7" ht="63.75">
      <c r="A783" s="405"/>
      <c r="B783" s="393"/>
      <c r="C783" s="360"/>
      <c r="D783" s="360"/>
      <c r="E783" s="188" t="s">
        <v>1193</v>
      </c>
      <c r="F783" s="276" t="s">
        <v>824</v>
      </c>
      <c r="G783" s="269">
        <f t="shared" ca="1" si="21"/>
        <v>0</v>
      </c>
    </row>
    <row r="784" spans="1:7" ht="51">
      <c r="A784" s="405"/>
      <c r="B784" s="393"/>
      <c r="C784" s="360"/>
      <c r="D784" s="360"/>
      <c r="E784" s="188" t="s">
        <v>1030</v>
      </c>
      <c r="F784" s="276" t="s">
        <v>824</v>
      </c>
      <c r="G784" s="269">
        <f t="shared" ca="1" si="21"/>
        <v>0</v>
      </c>
    </row>
    <row r="785" spans="1:7" ht="51">
      <c r="A785" s="405"/>
      <c r="B785" s="393"/>
      <c r="C785" s="360"/>
      <c r="D785" s="360"/>
      <c r="E785" s="188" t="s">
        <v>1032</v>
      </c>
      <c r="F785" s="276" t="s">
        <v>824</v>
      </c>
      <c r="G785" s="269">
        <f t="shared" ca="1" si="21"/>
        <v>0</v>
      </c>
    </row>
    <row r="786" spans="1:7" ht="63.75">
      <c r="A786" s="405"/>
      <c r="B786" s="393"/>
      <c r="C786" s="360"/>
      <c r="D786" s="360"/>
      <c r="E786" s="188" t="s">
        <v>1034</v>
      </c>
      <c r="F786" s="276" t="s">
        <v>824</v>
      </c>
      <c r="G786" s="269">
        <f t="shared" ca="1" si="21"/>
        <v>0</v>
      </c>
    </row>
    <row r="787" spans="1:7" ht="63.75">
      <c r="A787" s="405"/>
      <c r="B787" s="393"/>
      <c r="C787" s="360"/>
      <c r="D787" s="360"/>
      <c r="E787" s="188" t="s">
        <v>1036</v>
      </c>
      <c r="F787" s="276" t="s">
        <v>824</v>
      </c>
      <c r="G787" s="269">
        <f t="shared" ca="1" si="21"/>
        <v>0</v>
      </c>
    </row>
    <row r="788" spans="1:7" ht="76.5">
      <c r="A788" s="405"/>
      <c r="B788" s="393"/>
      <c r="C788" s="360"/>
      <c r="D788" s="360"/>
      <c r="E788" s="188" t="s">
        <v>1037</v>
      </c>
      <c r="F788" s="276" t="s">
        <v>824</v>
      </c>
      <c r="G788" s="269">
        <f t="shared" ca="1" si="21"/>
        <v>0</v>
      </c>
    </row>
    <row r="789" spans="1:7" ht="51">
      <c r="A789" s="405"/>
      <c r="B789" s="393"/>
      <c r="C789" s="360"/>
      <c r="D789" s="360"/>
      <c r="E789" s="188" t="s">
        <v>1038</v>
      </c>
      <c r="F789" s="276" t="s">
        <v>824</v>
      </c>
      <c r="G789" s="269">
        <f t="shared" ca="1" si="21"/>
        <v>0</v>
      </c>
    </row>
    <row r="790" spans="1:7" ht="51">
      <c r="A790" s="405"/>
      <c r="B790" s="393"/>
      <c r="C790" s="360"/>
      <c r="D790" s="360"/>
      <c r="E790" s="188" t="s">
        <v>1039</v>
      </c>
      <c r="F790" s="276" t="s">
        <v>824</v>
      </c>
      <c r="G790" s="269">
        <f t="shared" ca="1" si="21"/>
        <v>0</v>
      </c>
    </row>
    <row r="791" spans="1:7" ht="51">
      <c r="A791" s="405"/>
      <c r="B791" s="393"/>
      <c r="C791" s="360"/>
      <c r="D791" s="360"/>
      <c r="E791" s="188" t="s">
        <v>1040</v>
      </c>
      <c r="F791" s="276" t="s">
        <v>824</v>
      </c>
      <c r="G791" s="269">
        <f t="shared" ca="1" si="21"/>
        <v>0</v>
      </c>
    </row>
    <row r="792" spans="1:7" ht="51">
      <c r="A792" s="405"/>
      <c r="B792" s="393"/>
      <c r="C792" s="360"/>
      <c r="D792" s="360"/>
      <c r="E792" s="188" t="s">
        <v>1041</v>
      </c>
      <c r="F792" s="276" t="s">
        <v>824</v>
      </c>
      <c r="G792" s="269">
        <f t="shared" ca="1" si="21"/>
        <v>0</v>
      </c>
    </row>
    <row r="793" spans="1:7" ht="140.25">
      <c r="A793" s="405"/>
      <c r="B793" s="393"/>
      <c r="C793" s="360"/>
      <c r="D793" s="360"/>
      <c r="E793" s="188" t="s">
        <v>1042</v>
      </c>
      <c r="F793" s="276" t="s">
        <v>824</v>
      </c>
      <c r="G793" s="269">
        <f t="shared" ca="1" si="21"/>
        <v>0</v>
      </c>
    </row>
    <row r="794" spans="1:7" ht="51">
      <c r="A794" s="405"/>
      <c r="B794" s="393"/>
      <c r="C794" s="360"/>
      <c r="D794" s="360"/>
      <c r="E794" s="188" t="s">
        <v>1043</v>
      </c>
      <c r="F794" s="276" t="s">
        <v>824</v>
      </c>
      <c r="G794" s="269">
        <f t="shared" ca="1" si="21"/>
        <v>0</v>
      </c>
    </row>
    <row r="795" spans="1:7" ht="51">
      <c r="A795" s="405"/>
      <c r="B795" s="393"/>
      <c r="C795" s="360"/>
      <c r="D795" s="360"/>
      <c r="E795" s="188" t="s">
        <v>1044</v>
      </c>
      <c r="F795" s="276" t="s">
        <v>824</v>
      </c>
      <c r="G795" s="269">
        <f t="shared" ca="1" si="21"/>
        <v>0</v>
      </c>
    </row>
    <row r="796" spans="1:7" ht="51">
      <c r="A796" s="405"/>
      <c r="B796" s="393"/>
      <c r="C796" s="360"/>
      <c r="D796" s="360"/>
      <c r="E796" s="188" t="s">
        <v>1045</v>
      </c>
      <c r="F796" s="276" t="s">
        <v>824</v>
      </c>
      <c r="G796" s="269">
        <f t="shared" ca="1" si="21"/>
        <v>0</v>
      </c>
    </row>
    <row r="797" spans="1:7" ht="51">
      <c r="A797" s="405"/>
      <c r="B797" s="393"/>
      <c r="C797" s="360"/>
      <c r="D797" s="360"/>
      <c r="E797" s="188" t="s">
        <v>1046</v>
      </c>
      <c r="F797" s="276" t="s">
        <v>824</v>
      </c>
      <c r="G797" s="269">
        <f t="shared" ca="1" si="21"/>
        <v>0</v>
      </c>
    </row>
    <row r="798" spans="1:7" ht="15.75" customHeight="1">
      <c r="A798" s="405"/>
      <c r="B798" s="393"/>
      <c r="C798" s="360" t="s">
        <v>1183</v>
      </c>
      <c r="D798" s="360" t="s">
        <v>1189</v>
      </c>
      <c r="E798" s="360"/>
      <c r="F798" s="276" t="s">
        <v>1199</v>
      </c>
      <c r="G798" s="269">
        <f t="shared" ca="1" si="21"/>
        <v>0</v>
      </c>
    </row>
    <row r="799" spans="1:7" ht="15.75" customHeight="1">
      <c r="A799" s="405"/>
      <c r="B799" s="393"/>
      <c r="C799" s="360"/>
      <c r="D799" s="360" t="s">
        <v>1190</v>
      </c>
      <c r="E799" s="360"/>
      <c r="F799" s="276" t="s">
        <v>1199</v>
      </c>
      <c r="G799" s="269">
        <f t="shared" ca="1" si="21"/>
        <v>0</v>
      </c>
    </row>
    <row r="800" spans="1:7">
      <c r="A800" s="405"/>
      <c r="B800" s="393"/>
      <c r="C800" s="360"/>
      <c r="D800" s="360"/>
      <c r="E800" s="360"/>
      <c r="F800" s="276" t="s">
        <v>890</v>
      </c>
      <c r="G800" s="269">
        <f t="shared" ca="1" si="21"/>
        <v>0</v>
      </c>
    </row>
    <row r="801" spans="1:7" ht="115.5" customHeight="1">
      <c r="A801" s="368" t="s">
        <v>1150</v>
      </c>
      <c r="B801" s="368"/>
      <c r="C801" s="375" t="s">
        <v>1158</v>
      </c>
      <c r="D801" s="375" t="s">
        <v>1165</v>
      </c>
      <c r="E801" s="84" t="s">
        <v>1194</v>
      </c>
      <c r="F801" s="276" t="s">
        <v>1130</v>
      </c>
      <c r="G801" s="269">
        <f t="shared" ca="1" si="21"/>
        <v>0</v>
      </c>
    </row>
    <row r="802" spans="1:7" ht="165.75">
      <c r="A802" s="368"/>
      <c r="B802" s="368"/>
      <c r="C802" s="375"/>
      <c r="D802" s="375"/>
      <c r="E802" s="84" t="s">
        <v>1169</v>
      </c>
      <c r="F802" s="276" t="s">
        <v>824</v>
      </c>
      <c r="G802" s="269">
        <f t="shared" ca="1" si="21"/>
        <v>0</v>
      </c>
    </row>
    <row r="803" spans="1:7" ht="76.5">
      <c r="A803" s="368"/>
      <c r="B803" s="368"/>
      <c r="C803" s="375"/>
      <c r="D803" s="375"/>
      <c r="E803" s="84" t="s">
        <v>1170</v>
      </c>
      <c r="F803" s="276" t="s">
        <v>824</v>
      </c>
      <c r="G803" s="269">
        <f t="shared" ca="1" si="21"/>
        <v>0</v>
      </c>
    </row>
    <row r="804" spans="1:7" ht="115.5" customHeight="1">
      <c r="A804" s="368"/>
      <c r="B804" s="368"/>
      <c r="C804" s="375"/>
      <c r="D804" s="375" t="s">
        <v>1166</v>
      </c>
      <c r="E804" s="84" t="s">
        <v>1197</v>
      </c>
      <c r="F804" s="276" t="s">
        <v>1130</v>
      </c>
      <c r="G804" s="269">
        <f t="shared" ca="1" si="21"/>
        <v>0</v>
      </c>
    </row>
    <row r="805" spans="1:7" ht="165.75">
      <c r="A805" s="368"/>
      <c r="B805" s="368"/>
      <c r="C805" s="375"/>
      <c r="D805" s="375"/>
      <c r="E805" s="84" t="s">
        <v>1169</v>
      </c>
      <c r="F805" s="276" t="s">
        <v>824</v>
      </c>
      <c r="G805" s="269">
        <f t="shared" ca="1" si="21"/>
        <v>0</v>
      </c>
    </row>
    <row r="806" spans="1:7" ht="76.5">
      <c r="A806" s="368"/>
      <c r="B806" s="368"/>
      <c r="C806" s="375"/>
      <c r="D806" s="375"/>
      <c r="E806" s="84" t="s">
        <v>1170</v>
      </c>
      <c r="F806" s="276" t="s">
        <v>824</v>
      </c>
      <c r="G806" s="269">
        <f t="shared" ca="1" si="21"/>
        <v>0</v>
      </c>
    </row>
    <row r="807" spans="1:7" ht="15.75" customHeight="1">
      <c r="A807" s="368"/>
      <c r="B807" s="368"/>
      <c r="C807" s="354" t="s">
        <v>1096</v>
      </c>
      <c r="D807" s="354"/>
      <c r="E807" s="354"/>
      <c r="F807" s="276" t="s">
        <v>824</v>
      </c>
      <c r="G807" s="269">
        <f t="shared" ca="1" si="21"/>
        <v>0</v>
      </c>
    </row>
    <row r="808" spans="1:7" ht="15.75" customHeight="1">
      <c r="A808" s="368"/>
      <c r="B808" s="368"/>
      <c r="C808" s="354" t="s">
        <v>1160</v>
      </c>
      <c r="D808" s="354"/>
      <c r="E808" s="354"/>
      <c r="F808" s="276" t="s">
        <v>824</v>
      </c>
      <c r="G808" s="269">
        <f t="shared" ca="1" si="21"/>
        <v>0</v>
      </c>
    </row>
    <row r="809" spans="1:7">
      <c r="A809" s="405" t="s">
        <v>1177</v>
      </c>
      <c r="B809" s="406" t="s">
        <v>1488</v>
      </c>
      <c r="C809" s="406"/>
      <c r="D809" s="406"/>
      <c r="E809" s="406"/>
      <c r="F809" s="276" t="s">
        <v>786</v>
      </c>
      <c r="G809" s="269">
        <f t="shared" ref="G809:G854" ca="1" si="22">INDIRECT(CONCATENATE("'Форма ОУ  ФГОС СОО'!",ADDRESS(COLUMN()+21,ROW()-624-46*4)))</f>
        <v>0</v>
      </c>
    </row>
    <row r="810" spans="1:7" ht="15.75" customHeight="1">
      <c r="A810" s="405"/>
      <c r="B810" s="393" t="s">
        <v>1060</v>
      </c>
      <c r="C810" s="360" t="s">
        <v>1065</v>
      </c>
      <c r="D810" s="360"/>
      <c r="E810" s="360"/>
      <c r="F810" s="80" t="s">
        <v>890</v>
      </c>
      <c r="G810" s="269">
        <f t="shared" ca="1" si="22"/>
        <v>0</v>
      </c>
    </row>
    <row r="811" spans="1:7" ht="15.75" customHeight="1">
      <c r="A811" s="405"/>
      <c r="B811" s="393"/>
      <c r="C811" s="360" t="s">
        <v>1066</v>
      </c>
      <c r="D811" s="360"/>
      <c r="E811" s="360"/>
      <c r="F811" s="80" t="s">
        <v>890</v>
      </c>
      <c r="G811" s="269">
        <f t="shared" ca="1" si="22"/>
        <v>0</v>
      </c>
    </row>
    <row r="812" spans="1:7" ht="15.75" customHeight="1">
      <c r="A812" s="405"/>
      <c r="B812" s="393"/>
      <c r="C812" s="360" t="s">
        <v>1067</v>
      </c>
      <c r="D812" s="360"/>
      <c r="E812" s="360"/>
      <c r="F812" s="80" t="s">
        <v>890</v>
      </c>
      <c r="G812" s="269">
        <f t="shared" ca="1" si="22"/>
        <v>0</v>
      </c>
    </row>
    <row r="813" spans="1:7" ht="15.75" customHeight="1">
      <c r="A813" s="405"/>
      <c r="B813" s="393"/>
      <c r="C813" s="360" t="s">
        <v>1068</v>
      </c>
      <c r="D813" s="360"/>
      <c r="E813" s="360"/>
      <c r="F813" s="80" t="s">
        <v>890</v>
      </c>
      <c r="G813" s="269">
        <f t="shared" ca="1" si="22"/>
        <v>0</v>
      </c>
    </row>
    <row r="814" spans="1:7" ht="15.75" customHeight="1">
      <c r="A814" s="405"/>
      <c r="B814" s="393"/>
      <c r="C814" s="360" t="s">
        <v>1069</v>
      </c>
      <c r="D814" s="360" t="s">
        <v>1098</v>
      </c>
      <c r="E814" s="360"/>
      <c r="F814" s="80" t="s">
        <v>890</v>
      </c>
      <c r="G814" s="269">
        <f t="shared" ca="1" si="22"/>
        <v>0</v>
      </c>
    </row>
    <row r="815" spans="1:7" ht="15.75" customHeight="1">
      <c r="A815" s="405"/>
      <c r="B815" s="393"/>
      <c r="C815" s="360"/>
      <c r="D815" s="360" t="s">
        <v>1099</v>
      </c>
      <c r="E815" s="360"/>
      <c r="F815" s="80" t="s">
        <v>890</v>
      </c>
      <c r="G815" s="269">
        <f t="shared" ca="1" si="22"/>
        <v>0</v>
      </c>
    </row>
    <row r="816" spans="1:7" ht="15.75" customHeight="1">
      <c r="A816" s="405"/>
      <c r="B816" s="393"/>
      <c r="C816" s="360"/>
      <c r="D816" s="360" t="s">
        <v>1100</v>
      </c>
      <c r="E816" s="360"/>
      <c r="F816" s="80" t="s">
        <v>890</v>
      </c>
      <c r="G816" s="269">
        <f t="shared" ca="1" si="22"/>
        <v>0</v>
      </c>
    </row>
    <row r="817" spans="1:7" ht="64.5" customHeight="1">
      <c r="A817" s="405"/>
      <c r="B817" s="393" t="s">
        <v>1178</v>
      </c>
      <c r="C817" s="360" t="s">
        <v>1071</v>
      </c>
      <c r="D817" s="360" t="s">
        <v>1186</v>
      </c>
      <c r="E817" s="84" t="s">
        <v>1114</v>
      </c>
      <c r="F817" s="80" t="s">
        <v>890</v>
      </c>
      <c r="G817" s="269">
        <f t="shared" ca="1" si="22"/>
        <v>0</v>
      </c>
    </row>
    <row r="818" spans="1:7" ht="51">
      <c r="A818" s="405"/>
      <c r="B818" s="393"/>
      <c r="C818" s="360"/>
      <c r="D818" s="360"/>
      <c r="E818" s="84" t="s">
        <v>1115</v>
      </c>
      <c r="F818" s="276" t="s">
        <v>824</v>
      </c>
      <c r="G818" s="269">
        <f t="shared" ca="1" si="22"/>
        <v>0</v>
      </c>
    </row>
    <row r="819" spans="1:7" ht="89.25">
      <c r="A819" s="405"/>
      <c r="B819" s="393"/>
      <c r="C819" s="360"/>
      <c r="D819" s="360"/>
      <c r="E819" s="84" t="s">
        <v>1167</v>
      </c>
      <c r="F819" s="276" t="s">
        <v>824</v>
      </c>
      <c r="G819" s="269">
        <f t="shared" ca="1" si="22"/>
        <v>0</v>
      </c>
    </row>
    <row r="820" spans="1:7" ht="15.75" customHeight="1">
      <c r="A820" s="405"/>
      <c r="B820" s="393"/>
      <c r="C820" s="360"/>
      <c r="D820" s="360" t="s">
        <v>1162</v>
      </c>
      <c r="E820" s="360"/>
      <c r="F820" s="276" t="s">
        <v>824</v>
      </c>
      <c r="G820" s="269">
        <f t="shared" ca="1" si="22"/>
        <v>0</v>
      </c>
    </row>
    <row r="821" spans="1:7" ht="15.75" customHeight="1">
      <c r="A821" s="405"/>
      <c r="B821" s="393"/>
      <c r="C821" s="378" t="s">
        <v>1072</v>
      </c>
      <c r="D821" s="360" t="s">
        <v>1103</v>
      </c>
      <c r="E821" s="360"/>
      <c r="F821" s="276" t="s">
        <v>824</v>
      </c>
      <c r="G821" s="269">
        <f t="shared" ca="1" si="22"/>
        <v>0</v>
      </c>
    </row>
    <row r="822" spans="1:7" ht="15.75" customHeight="1">
      <c r="A822" s="405"/>
      <c r="B822" s="393"/>
      <c r="C822" s="378"/>
      <c r="D822" s="360" t="s">
        <v>1104</v>
      </c>
      <c r="E822" s="360"/>
      <c r="F822" s="276" t="s">
        <v>824</v>
      </c>
      <c r="G822" s="269" t="str">
        <f t="shared" ca="1" si="22"/>
        <v/>
      </c>
    </row>
    <row r="823" spans="1:7" ht="15.75" customHeight="1">
      <c r="A823" s="405"/>
      <c r="B823" s="393"/>
      <c r="C823" s="378" t="s">
        <v>1180</v>
      </c>
      <c r="D823" s="360" t="s">
        <v>1187</v>
      </c>
      <c r="E823" s="360"/>
      <c r="F823" s="276" t="s">
        <v>1198</v>
      </c>
      <c r="G823" s="269">
        <f t="shared" ca="1" si="22"/>
        <v>0</v>
      </c>
    </row>
    <row r="824" spans="1:7" ht="51.75" customHeight="1">
      <c r="A824" s="405"/>
      <c r="B824" s="393"/>
      <c r="C824" s="378"/>
      <c r="D824" s="360" t="s">
        <v>1188</v>
      </c>
      <c r="E824" s="84" t="s">
        <v>1191</v>
      </c>
      <c r="F824" s="276" t="s">
        <v>824</v>
      </c>
      <c r="G824" s="269">
        <f t="shared" ca="1" si="22"/>
        <v>0</v>
      </c>
    </row>
    <row r="825" spans="1:7" ht="38.25">
      <c r="A825" s="405"/>
      <c r="B825" s="393"/>
      <c r="C825" s="378"/>
      <c r="D825" s="360"/>
      <c r="E825" s="84" t="s">
        <v>1192</v>
      </c>
      <c r="F825" s="276" t="s">
        <v>824</v>
      </c>
      <c r="G825" s="269">
        <f t="shared" ca="1" si="22"/>
        <v>0</v>
      </c>
    </row>
    <row r="826" spans="1:7" ht="15.75" customHeight="1">
      <c r="A826" s="405"/>
      <c r="B826" s="393"/>
      <c r="C826" s="360" t="s">
        <v>1181</v>
      </c>
      <c r="D826" s="360"/>
      <c r="E826" s="360"/>
      <c r="F826" s="276" t="s">
        <v>786</v>
      </c>
      <c r="G826" s="269">
        <f t="shared" ca="1" si="22"/>
        <v>0</v>
      </c>
    </row>
    <row r="827" spans="1:7" ht="15.75" customHeight="1">
      <c r="A827" s="405"/>
      <c r="B827" s="393" t="s">
        <v>1179</v>
      </c>
      <c r="C827" s="360" t="s">
        <v>1117</v>
      </c>
      <c r="D827" s="360"/>
      <c r="E827" s="360"/>
      <c r="F827" s="276" t="s">
        <v>786</v>
      </c>
      <c r="G827" s="269">
        <f t="shared" ca="1" si="22"/>
        <v>0</v>
      </c>
    </row>
    <row r="828" spans="1:7" ht="15.75" customHeight="1">
      <c r="A828" s="405"/>
      <c r="B828" s="393"/>
      <c r="C828" s="360" t="s">
        <v>1182</v>
      </c>
      <c r="D828" s="360"/>
      <c r="E828" s="84"/>
      <c r="F828" s="276"/>
      <c r="G828" s="269">
        <f t="shared" ca="1" si="22"/>
        <v>0</v>
      </c>
    </row>
    <row r="829" spans="1:7" ht="63.75">
      <c r="A829" s="405"/>
      <c r="B829" s="393"/>
      <c r="C829" s="360"/>
      <c r="D829" s="360"/>
      <c r="E829" s="188" t="s">
        <v>1193</v>
      </c>
      <c r="F829" s="276" t="s">
        <v>824</v>
      </c>
      <c r="G829" s="269">
        <f t="shared" ca="1" si="22"/>
        <v>0</v>
      </c>
    </row>
    <row r="830" spans="1:7" ht="51">
      <c r="A830" s="405"/>
      <c r="B830" s="393"/>
      <c r="C830" s="360"/>
      <c r="D830" s="360"/>
      <c r="E830" s="188" t="s">
        <v>1030</v>
      </c>
      <c r="F830" s="276" t="s">
        <v>824</v>
      </c>
      <c r="G830" s="269">
        <f t="shared" ca="1" si="22"/>
        <v>0</v>
      </c>
    </row>
    <row r="831" spans="1:7" ht="51">
      <c r="A831" s="405"/>
      <c r="B831" s="393"/>
      <c r="C831" s="360"/>
      <c r="D831" s="360"/>
      <c r="E831" s="188" t="s">
        <v>1032</v>
      </c>
      <c r="F831" s="276" t="s">
        <v>824</v>
      </c>
      <c r="G831" s="269">
        <f t="shared" ca="1" si="22"/>
        <v>0</v>
      </c>
    </row>
    <row r="832" spans="1:7" ht="63.75">
      <c r="A832" s="405"/>
      <c r="B832" s="393"/>
      <c r="C832" s="360"/>
      <c r="D832" s="360"/>
      <c r="E832" s="188" t="s">
        <v>1034</v>
      </c>
      <c r="F832" s="276" t="s">
        <v>824</v>
      </c>
      <c r="G832" s="269">
        <f t="shared" ca="1" si="22"/>
        <v>0</v>
      </c>
    </row>
    <row r="833" spans="1:7" ht="63.75">
      <c r="A833" s="405"/>
      <c r="B833" s="393"/>
      <c r="C833" s="360"/>
      <c r="D833" s="360"/>
      <c r="E833" s="188" t="s">
        <v>1036</v>
      </c>
      <c r="F833" s="276" t="s">
        <v>824</v>
      </c>
      <c r="G833" s="269">
        <f t="shared" ca="1" si="22"/>
        <v>0</v>
      </c>
    </row>
    <row r="834" spans="1:7" ht="76.5">
      <c r="A834" s="405"/>
      <c r="B834" s="393"/>
      <c r="C834" s="360"/>
      <c r="D834" s="360"/>
      <c r="E834" s="188" t="s">
        <v>1037</v>
      </c>
      <c r="F834" s="276" t="s">
        <v>824</v>
      </c>
      <c r="G834" s="269">
        <f t="shared" ca="1" si="22"/>
        <v>0</v>
      </c>
    </row>
    <row r="835" spans="1:7" ht="51">
      <c r="A835" s="405"/>
      <c r="B835" s="393"/>
      <c r="C835" s="360"/>
      <c r="D835" s="360"/>
      <c r="E835" s="188" t="s">
        <v>1038</v>
      </c>
      <c r="F835" s="276" t="s">
        <v>824</v>
      </c>
      <c r="G835" s="269">
        <f t="shared" ca="1" si="22"/>
        <v>0</v>
      </c>
    </row>
    <row r="836" spans="1:7" ht="51">
      <c r="A836" s="405"/>
      <c r="B836" s="393"/>
      <c r="C836" s="360"/>
      <c r="D836" s="360"/>
      <c r="E836" s="188" t="s">
        <v>1039</v>
      </c>
      <c r="F836" s="276" t="s">
        <v>824</v>
      </c>
      <c r="G836" s="269">
        <f t="shared" ca="1" si="22"/>
        <v>0</v>
      </c>
    </row>
    <row r="837" spans="1:7" ht="51">
      <c r="A837" s="405"/>
      <c r="B837" s="393"/>
      <c r="C837" s="360"/>
      <c r="D837" s="360"/>
      <c r="E837" s="188" t="s">
        <v>1040</v>
      </c>
      <c r="F837" s="276" t="s">
        <v>824</v>
      </c>
      <c r="G837" s="269">
        <f t="shared" ca="1" si="22"/>
        <v>0</v>
      </c>
    </row>
    <row r="838" spans="1:7" ht="51">
      <c r="A838" s="405"/>
      <c r="B838" s="393"/>
      <c r="C838" s="360"/>
      <c r="D838" s="360"/>
      <c r="E838" s="188" t="s">
        <v>1041</v>
      </c>
      <c r="F838" s="276" t="s">
        <v>824</v>
      </c>
      <c r="G838" s="269">
        <f t="shared" ca="1" si="22"/>
        <v>0</v>
      </c>
    </row>
    <row r="839" spans="1:7" ht="140.25">
      <c r="A839" s="405"/>
      <c r="B839" s="393"/>
      <c r="C839" s="360"/>
      <c r="D839" s="360"/>
      <c r="E839" s="188" t="s">
        <v>1042</v>
      </c>
      <c r="F839" s="276" t="s">
        <v>824</v>
      </c>
      <c r="G839" s="269">
        <f t="shared" ca="1" si="22"/>
        <v>0</v>
      </c>
    </row>
    <row r="840" spans="1:7" ht="51">
      <c r="A840" s="405"/>
      <c r="B840" s="393"/>
      <c r="C840" s="360"/>
      <c r="D840" s="360"/>
      <c r="E840" s="188" t="s">
        <v>1043</v>
      </c>
      <c r="F840" s="276" t="s">
        <v>824</v>
      </c>
      <c r="G840" s="269">
        <f t="shared" ca="1" si="22"/>
        <v>0</v>
      </c>
    </row>
    <row r="841" spans="1:7" ht="51">
      <c r="A841" s="405"/>
      <c r="B841" s="393"/>
      <c r="C841" s="360"/>
      <c r="D841" s="360"/>
      <c r="E841" s="188" t="s">
        <v>1044</v>
      </c>
      <c r="F841" s="276" t="s">
        <v>824</v>
      </c>
      <c r="G841" s="269">
        <f t="shared" ca="1" si="22"/>
        <v>0</v>
      </c>
    </row>
    <row r="842" spans="1:7" ht="51">
      <c r="A842" s="405"/>
      <c r="B842" s="393"/>
      <c r="C842" s="360"/>
      <c r="D842" s="360"/>
      <c r="E842" s="188" t="s">
        <v>1045</v>
      </c>
      <c r="F842" s="276" t="s">
        <v>824</v>
      </c>
      <c r="G842" s="269">
        <f t="shared" ca="1" si="22"/>
        <v>0</v>
      </c>
    </row>
    <row r="843" spans="1:7" ht="51">
      <c r="A843" s="405"/>
      <c r="B843" s="393"/>
      <c r="C843" s="360"/>
      <c r="D843" s="360"/>
      <c r="E843" s="188" t="s">
        <v>1046</v>
      </c>
      <c r="F843" s="276" t="s">
        <v>824</v>
      </c>
      <c r="G843" s="269">
        <f t="shared" ca="1" si="22"/>
        <v>0</v>
      </c>
    </row>
    <row r="844" spans="1:7" ht="15.75" customHeight="1">
      <c r="A844" s="405"/>
      <c r="B844" s="393"/>
      <c r="C844" s="360" t="s">
        <v>1183</v>
      </c>
      <c r="D844" s="360" t="s">
        <v>1189</v>
      </c>
      <c r="E844" s="360"/>
      <c r="F844" s="276" t="s">
        <v>1199</v>
      </c>
      <c r="G844" s="269">
        <f t="shared" ca="1" si="22"/>
        <v>0</v>
      </c>
    </row>
    <row r="845" spans="1:7" ht="15.75" customHeight="1">
      <c r="A845" s="405"/>
      <c r="B845" s="393"/>
      <c r="C845" s="360"/>
      <c r="D845" s="360" t="s">
        <v>1190</v>
      </c>
      <c r="E845" s="360"/>
      <c r="F845" s="276" t="s">
        <v>1199</v>
      </c>
      <c r="G845" s="269">
        <f t="shared" ca="1" si="22"/>
        <v>0</v>
      </c>
    </row>
    <row r="846" spans="1:7">
      <c r="A846" s="405"/>
      <c r="B846" s="393"/>
      <c r="C846" s="360"/>
      <c r="D846" s="360"/>
      <c r="E846" s="360"/>
      <c r="F846" s="276" t="s">
        <v>890</v>
      </c>
      <c r="G846" s="269">
        <f t="shared" ca="1" si="22"/>
        <v>0</v>
      </c>
    </row>
    <row r="847" spans="1:7" ht="115.5" customHeight="1">
      <c r="A847" s="368" t="s">
        <v>1150</v>
      </c>
      <c r="B847" s="368"/>
      <c r="C847" s="375" t="s">
        <v>1158</v>
      </c>
      <c r="D847" s="375" t="s">
        <v>1165</v>
      </c>
      <c r="E847" s="84" t="s">
        <v>1194</v>
      </c>
      <c r="F847" s="276" t="s">
        <v>1130</v>
      </c>
      <c r="G847" s="269">
        <f t="shared" ca="1" si="22"/>
        <v>0</v>
      </c>
    </row>
    <row r="848" spans="1:7" ht="165.75">
      <c r="A848" s="368"/>
      <c r="B848" s="368"/>
      <c r="C848" s="375"/>
      <c r="D848" s="375"/>
      <c r="E848" s="84" t="s">
        <v>1169</v>
      </c>
      <c r="F848" s="276" t="s">
        <v>824</v>
      </c>
      <c r="G848" s="269">
        <f t="shared" ca="1" si="22"/>
        <v>0</v>
      </c>
    </row>
    <row r="849" spans="1:7" ht="76.5">
      <c r="A849" s="368"/>
      <c r="B849" s="368"/>
      <c r="C849" s="375"/>
      <c r="D849" s="375"/>
      <c r="E849" s="84" t="s">
        <v>1170</v>
      </c>
      <c r="F849" s="276" t="s">
        <v>824</v>
      </c>
      <c r="G849" s="269">
        <f t="shared" ca="1" si="22"/>
        <v>0</v>
      </c>
    </row>
    <row r="850" spans="1:7" ht="115.5" customHeight="1">
      <c r="A850" s="368"/>
      <c r="B850" s="368"/>
      <c r="C850" s="375"/>
      <c r="D850" s="375" t="s">
        <v>1166</v>
      </c>
      <c r="E850" s="84" t="s">
        <v>1197</v>
      </c>
      <c r="F850" s="276" t="s">
        <v>1130</v>
      </c>
      <c r="G850" s="269">
        <f t="shared" ca="1" si="22"/>
        <v>0</v>
      </c>
    </row>
    <row r="851" spans="1:7" ht="165.75">
      <c r="A851" s="368"/>
      <c r="B851" s="368"/>
      <c r="C851" s="375"/>
      <c r="D851" s="375"/>
      <c r="E851" s="84" t="s">
        <v>1169</v>
      </c>
      <c r="F851" s="276" t="s">
        <v>824</v>
      </c>
      <c r="G851" s="269">
        <f t="shared" ca="1" si="22"/>
        <v>0</v>
      </c>
    </row>
    <row r="852" spans="1:7" ht="76.5">
      <c r="A852" s="368"/>
      <c r="B852" s="368"/>
      <c r="C852" s="375"/>
      <c r="D852" s="375"/>
      <c r="E852" s="84" t="s">
        <v>1170</v>
      </c>
      <c r="F852" s="276" t="s">
        <v>824</v>
      </c>
      <c r="G852" s="269">
        <f t="shared" ca="1" si="22"/>
        <v>0</v>
      </c>
    </row>
    <row r="853" spans="1:7" ht="15.75" customHeight="1">
      <c r="A853" s="368"/>
      <c r="B853" s="368"/>
      <c r="C853" s="354" t="s">
        <v>1096</v>
      </c>
      <c r="D853" s="354"/>
      <c r="E853" s="354"/>
      <c r="F853" s="276" t="s">
        <v>824</v>
      </c>
      <c r="G853" s="269">
        <f t="shared" ca="1" si="22"/>
        <v>0</v>
      </c>
    </row>
    <row r="854" spans="1:7" ht="15.75" customHeight="1">
      <c r="A854" s="368"/>
      <c r="B854" s="368"/>
      <c r="C854" s="354" t="s">
        <v>1160</v>
      </c>
      <c r="D854" s="354"/>
      <c r="E854" s="354"/>
      <c r="F854" s="276" t="s">
        <v>824</v>
      </c>
      <c r="G854" s="269">
        <f t="shared" ca="1" si="22"/>
        <v>0</v>
      </c>
    </row>
    <row r="855" spans="1:7">
      <c r="A855" s="405" t="s">
        <v>1177</v>
      </c>
      <c r="B855" s="406" t="s">
        <v>1488</v>
      </c>
      <c r="C855" s="406"/>
      <c r="D855" s="406"/>
      <c r="E855" s="406"/>
      <c r="F855" s="276" t="s">
        <v>786</v>
      </c>
      <c r="G855" s="269">
        <f t="shared" ref="G855:G900" ca="1" si="23">INDIRECT(CONCATENATE("'Форма ОУ  ФГОС СОО'!",ADDRESS(COLUMN()+22,ROW()-624-46*5)))</f>
        <v>0</v>
      </c>
    </row>
    <row r="856" spans="1:7" ht="15.75" customHeight="1">
      <c r="A856" s="405"/>
      <c r="B856" s="393" t="s">
        <v>1060</v>
      </c>
      <c r="C856" s="360" t="s">
        <v>1065</v>
      </c>
      <c r="D856" s="360"/>
      <c r="E856" s="360"/>
      <c r="F856" s="80" t="s">
        <v>890</v>
      </c>
      <c r="G856" s="269">
        <f t="shared" ca="1" si="23"/>
        <v>0</v>
      </c>
    </row>
    <row r="857" spans="1:7" ht="15.75" customHeight="1">
      <c r="A857" s="405"/>
      <c r="B857" s="393"/>
      <c r="C857" s="360" t="s">
        <v>1066</v>
      </c>
      <c r="D857" s="360"/>
      <c r="E857" s="360"/>
      <c r="F857" s="80" t="s">
        <v>890</v>
      </c>
      <c r="G857" s="269">
        <f t="shared" ca="1" si="23"/>
        <v>0</v>
      </c>
    </row>
    <row r="858" spans="1:7" ht="15.75" customHeight="1">
      <c r="A858" s="405"/>
      <c r="B858" s="393"/>
      <c r="C858" s="360" t="s">
        <v>1067</v>
      </c>
      <c r="D858" s="360"/>
      <c r="E858" s="360"/>
      <c r="F858" s="80" t="s">
        <v>890</v>
      </c>
      <c r="G858" s="269">
        <f t="shared" ca="1" si="23"/>
        <v>0</v>
      </c>
    </row>
    <row r="859" spans="1:7" ht="15.75" customHeight="1">
      <c r="A859" s="405"/>
      <c r="B859" s="393"/>
      <c r="C859" s="360" t="s">
        <v>1068</v>
      </c>
      <c r="D859" s="360"/>
      <c r="E859" s="360"/>
      <c r="F859" s="80" t="s">
        <v>890</v>
      </c>
      <c r="G859" s="269">
        <f t="shared" ca="1" si="23"/>
        <v>0</v>
      </c>
    </row>
    <row r="860" spans="1:7" ht="15.75" customHeight="1">
      <c r="A860" s="405"/>
      <c r="B860" s="393"/>
      <c r="C860" s="360" t="s">
        <v>1069</v>
      </c>
      <c r="D860" s="360" t="s">
        <v>1098</v>
      </c>
      <c r="E860" s="360"/>
      <c r="F860" s="80" t="s">
        <v>890</v>
      </c>
      <c r="G860" s="269">
        <f t="shared" ca="1" si="23"/>
        <v>0</v>
      </c>
    </row>
    <row r="861" spans="1:7" ht="15.75" customHeight="1">
      <c r="A861" s="405"/>
      <c r="B861" s="393"/>
      <c r="C861" s="360"/>
      <c r="D861" s="360" t="s">
        <v>1099</v>
      </c>
      <c r="E861" s="360"/>
      <c r="F861" s="80" t="s">
        <v>890</v>
      </c>
      <c r="G861" s="269">
        <f t="shared" ca="1" si="23"/>
        <v>0</v>
      </c>
    </row>
    <row r="862" spans="1:7" ht="15.75" customHeight="1">
      <c r="A862" s="405"/>
      <c r="B862" s="393"/>
      <c r="C862" s="360"/>
      <c r="D862" s="360" t="s">
        <v>1100</v>
      </c>
      <c r="E862" s="360"/>
      <c r="F862" s="80" t="s">
        <v>890</v>
      </c>
      <c r="G862" s="269">
        <f t="shared" ca="1" si="23"/>
        <v>0</v>
      </c>
    </row>
    <row r="863" spans="1:7" ht="64.5" customHeight="1">
      <c r="A863" s="405"/>
      <c r="B863" s="393" t="s">
        <v>1178</v>
      </c>
      <c r="C863" s="360" t="s">
        <v>1071</v>
      </c>
      <c r="D863" s="360" t="s">
        <v>1186</v>
      </c>
      <c r="E863" s="84" t="s">
        <v>1114</v>
      </c>
      <c r="F863" s="80" t="s">
        <v>890</v>
      </c>
      <c r="G863" s="269">
        <f t="shared" ca="1" si="23"/>
        <v>0</v>
      </c>
    </row>
    <row r="864" spans="1:7" ht="51">
      <c r="A864" s="405"/>
      <c r="B864" s="393"/>
      <c r="C864" s="360"/>
      <c r="D864" s="360"/>
      <c r="E864" s="84" t="s">
        <v>1115</v>
      </c>
      <c r="F864" s="276" t="s">
        <v>824</v>
      </c>
      <c r="G864" s="269">
        <f t="shared" ca="1" si="23"/>
        <v>0</v>
      </c>
    </row>
    <row r="865" spans="1:7" ht="89.25">
      <c r="A865" s="405"/>
      <c r="B865" s="393"/>
      <c r="C865" s="360"/>
      <c r="D865" s="360"/>
      <c r="E865" s="84" t="s">
        <v>1167</v>
      </c>
      <c r="F865" s="276" t="s">
        <v>824</v>
      </c>
      <c r="G865" s="269">
        <f t="shared" ca="1" si="23"/>
        <v>0</v>
      </c>
    </row>
    <row r="866" spans="1:7" ht="15.75" customHeight="1">
      <c r="A866" s="405"/>
      <c r="B866" s="393"/>
      <c r="C866" s="360"/>
      <c r="D866" s="360" t="s">
        <v>1162</v>
      </c>
      <c r="E866" s="360"/>
      <c r="F866" s="276" t="s">
        <v>824</v>
      </c>
      <c r="G866" s="269">
        <f t="shared" ca="1" si="23"/>
        <v>0</v>
      </c>
    </row>
    <row r="867" spans="1:7" ht="15.75" customHeight="1">
      <c r="A867" s="405"/>
      <c r="B867" s="393"/>
      <c r="C867" s="378" t="s">
        <v>1072</v>
      </c>
      <c r="D867" s="360" t="s">
        <v>1103</v>
      </c>
      <c r="E867" s="360"/>
      <c r="F867" s="276" t="s">
        <v>824</v>
      </c>
      <c r="G867" s="269">
        <f t="shared" ca="1" si="23"/>
        <v>0</v>
      </c>
    </row>
    <row r="868" spans="1:7" ht="15.75" customHeight="1">
      <c r="A868" s="405"/>
      <c r="B868" s="393"/>
      <c r="C868" s="378"/>
      <c r="D868" s="360" t="s">
        <v>1104</v>
      </c>
      <c r="E868" s="360"/>
      <c r="F868" s="276" t="s">
        <v>824</v>
      </c>
      <c r="G868" s="269" t="str">
        <f t="shared" ca="1" si="23"/>
        <v/>
      </c>
    </row>
    <row r="869" spans="1:7" ht="15.75" customHeight="1">
      <c r="A869" s="405"/>
      <c r="B869" s="393"/>
      <c r="C869" s="378" t="s">
        <v>1180</v>
      </c>
      <c r="D869" s="360" t="s">
        <v>1187</v>
      </c>
      <c r="E869" s="360"/>
      <c r="F869" s="276" t="s">
        <v>1198</v>
      </c>
      <c r="G869" s="269">
        <f t="shared" ca="1" si="23"/>
        <v>0</v>
      </c>
    </row>
    <row r="870" spans="1:7" ht="51.75" customHeight="1">
      <c r="A870" s="405"/>
      <c r="B870" s="393"/>
      <c r="C870" s="378"/>
      <c r="D870" s="360" t="s">
        <v>1188</v>
      </c>
      <c r="E870" s="84" t="s">
        <v>1191</v>
      </c>
      <c r="F870" s="276" t="s">
        <v>824</v>
      </c>
      <c r="G870" s="269">
        <f t="shared" ca="1" si="23"/>
        <v>0</v>
      </c>
    </row>
    <row r="871" spans="1:7" ht="38.25">
      <c r="A871" s="405"/>
      <c r="B871" s="393"/>
      <c r="C871" s="378"/>
      <c r="D871" s="360"/>
      <c r="E871" s="84" t="s">
        <v>1192</v>
      </c>
      <c r="F871" s="276" t="s">
        <v>824</v>
      </c>
      <c r="G871" s="269">
        <f t="shared" ca="1" si="23"/>
        <v>0</v>
      </c>
    </row>
    <row r="872" spans="1:7" ht="15.75" customHeight="1">
      <c r="A872" s="405"/>
      <c r="B872" s="393"/>
      <c r="C872" s="360" t="s">
        <v>1181</v>
      </c>
      <c r="D872" s="360"/>
      <c r="E872" s="360"/>
      <c r="F872" s="276" t="s">
        <v>786</v>
      </c>
      <c r="G872" s="269">
        <f t="shared" ca="1" si="23"/>
        <v>0</v>
      </c>
    </row>
    <row r="873" spans="1:7" ht="15.75" customHeight="1">
      <c r="A873" s="405"/>
      <c r="B873" s="393" t="s">
        <v>1179</v>
      </c>
      <c r="C873" s="360" t="s">
        <v>1117</v>
      </c>
      <c r="D873" s="360"/>
      <c r="E873" s="360"/>
      <c r="F873" s="276" t="s">
        <v>786</v>
      </c>
      <c r="G873" s="269">
        <f t="shared" ca="1" si="23"/>
        <v>0</v>
      </c>
    </row>
    <row r="874" spans="1:7" ht="15.75" customHeight="1">
      <c r="A874" s="405"/>
      <c r="B874" s="393"/>
      <c r="C874" s="360" t="s">
        <v>1182</v>
      </c>
      <c r="D874" s="360"/>
      <c r="E874" s="84"/>
      <c r="F874" s="276"/>
      <c r="G874" s="269">
        <f t="shared" ca="1" si="23"/>
        <v>0</v>
      </c>
    </row>
    <row r="875" spans="1:7" ht="63.75">
      <c r="A875" s="405"/>
      <c r="B875" s="393"/>
      <c r="C875" s="360"/>
      <c r="D875" s="360"/>
      <c r="E875" s="188" t="s">
        <v>1193</v>
      </c>
      <c r="F875" s="276" t="s">
        <v>824</v>
      </c>
      <c r="G875" s="269">
        <f t="shared" ca="1" si="23"/>
        <v>0</v>
      </c>
    </row>
    <row r="876" spans="1:7" ht="51">
      <c r="A876" s="405"/>
      <c r="B876" s="393"/>
      <c r="C876" s="360"/>
      <c r="D876" s="360"/>
      <c r="E876" s="188" t="s">
        <v>1030</v>
      </c>
      <c r="F876" s="276" t="s">
        <v>824</v>
      </c>
      <c r="G876" s="269">
        <f t="shared" ca="1" si="23"/>
        <v>0</v>
      </c>
    </row>
    <row r="877" spans="1:7" ht="51">
      <c r="A877" s="405"/>
      <c r="B877" s="393"/>
      <c r="C877" s="360"/>
      <c r="D877" s="360"/>
      <c r="E877" s="188" t="s">
        <v>1032</v>
      </c>
      <c r="F877" s="276" t="s">
        <v>824</v>
      </c>
      <c r="G877" s="269">
        <f t="shared" ca="1" si="23"/>
        <v>0</v>
      </c>
    </row>
    <row r="878" spans="1:7" ht="63.75">
      <c r="A878" s="405"/>
      <c r="B878" s="393"/>
      <c r="C878" s="360"/>
      <c r="D878" s="360"/>
      <c r="E878" s="188" t="s">
        <v>1034</v>
      </c>
      <c r="F878" s="276" t="s">
        <v>824</v>
      </c>
      <c r="G878" s="269">
        <f t="shared" ca="1" si="23"/>
        <v>0</v>
      </c>
    </row>
    <row r="879" spans="1:7" ht="63.75">
      <c r="A879" s="405"/>
      <c r="B879" s="393"/>
      <c r="C879" s="360"/>
      <c r="D879" s="360"/>
      <c r="E879" s="188" t="s">
        <v>1036</v>
      </c>
      <c r="F879" s="276" t="s">
        <v>824</v>
      </c>
      <c r="G879" s="269">
        <f t="shared" ca="1" si="23"/>
        <v>0</v>
      </c>
    </row>
    <row r="880" spans="1:7" ht="76.5">
      <c r="A880" s="405"/>
      <c r="B880" s="393"/>
      <c r="C880" s="360"/>
      <c r="D880" s="360"/>
      <c r="E880" s="188" t="s">
        <v>1037</v>
      </c>
      <c r="F880" s="276" t="s">
        <v>824</v>
      </c>
      <c r="G880" s="269">
        <f t="shared" ca="1" si="23"/>
        <v>0</v>
      </c>
    </row>
    <row r="881" spans="1:7" ht="51">
      <c r="A881" s="405"/>
      <c r="B881" s="393"/>
      <c r="C881" s="360"/>
      <c r="D881" s="360"/>
      <c r="E881" s="188" t="s">
        <v>1038</v>
      </c>
      <c r="F881" s="276" t="s">
        <v>824</v>
      </c>
      <c r="G881" s="269">
        <f t="shared" ca="1" si="23"/>
        <v>0</v>
      </c>
    </row>
    <row r="882" spans="1:7" ht="51">
      <c r="A882" s="405"/>
      <c r="B882" s="393"/>
      <c r="C882" s="360"/>
      <c r="D882" s="360"/>
      <c r="E882" s="188" t="s">
        <v>1039</v>
      </c>
      <c r="F882" s="276" t="s">
        <v>824</v>
      </c>
      <c r="G882" s="269">
        <f t="shared" ca="1" si="23"/>
        <v>0</v>
      </c>
    </row>
    <row r="883" spans="1:7" ht="51">
      <c r="A883" s="405"/>
      <c r="B883" s="393"/>
      <c r="C883" s="360"/>
      <c r="D883" s="360"/>
      <c r="E883" s="188" t="s">
        <v>1040</v>
      </c>
      <c r="F883" s="276" t="s">
        <v>824</v>
      </c>
      <c r="G883" s="269">
        <f t="shared" ca="1" si="23"/>
        <v>0</v>
      </c>
    </row>
    <row r="884" spans="1:7" ht="51">
      <c r="A884" s="405"/>
      <c r="B884" s="393"/>
      <c r="C884" s="360"/>
      <c r="D884" s="360"/>
      <c r="E884" s="188" t="s">
        <v>1041</v>
      </c>
      <c r="F884" s="276" t="s">
        <v>824</v>
      </c>
      <c r="G884" s="269">
        <f t="shared" ca="1" si="23"/>
        <v>0</v>
      </c>
    </row>
    <row r="885" spans="1:7" ht="140.25">
      <c r="A885" s="405"/>
      <c r="B885" s="393"/>
      <c r="C885" s="360"/>
      <c r="D885" s="360"/>
      <c r="E885" s="188" t="s">
        <v>1042</v>
      </c>
      <c r="F885" s="276" t="s">
        <v>824</v>
      </c>
      <c r="G885" s="269">
        <f t="shared" ca="1" si="23"/>
        <v>0</v>
      </c>
    </row>
    <row r="886" spans="1:7" ht="51">
      <c r="A886" s="405"/>
      <c r="B886" s="393"/>
      <c r="C886" s="360"/>
      <c r="D886" s="360"/>
      <c r="E886" s="188" t="s">
        <v>1043</v>
      </c>
      <c r="F886" s="276" t="s">
        <v>824</v>
      </c>
      <c r="G886" s="269">
        <f t="shared" ca="1" si="23"/>
        <v>0</v>
      </c>
    </row>
    <row r="887" spans="1:7" ht="51">
      <c r="A887" s="405"/>
      <c r="B887" s="393"/>
      <c r="C887" s="360"/>
      <c r="D887" s="360"/>
      <c r="E887" s="188" t="s">
        <v>1044</v>
      </c>
      <c r="F887" s="276" t="s">
        <v>824</v>
      </c>
      <c r="G887" s="269">
        <f t="shared" ca="1" si="23"/>
        <v>0</v>
      </c>
    </row>
    <row r="888" spans="1:7" ht="51">
      <c r="A888" s="405"/>
      <c r="B888" s="393"/>
      <c r="C888" s="360"/>
      <c r="D888" s="360"/>
      <c r="E888" s="188" t="s">
        <v>1045</v>
      </c>
      <c r="F888" s="276" t="s">
        <v>824</v>
      </c>
      <c r="G888" s="269">
        <f t="shared" ca="1" si="23"/>
        <v>0</v>
      </c>
    </row>
    <row r="889" spans="1:7" ht="51">
      <c r="A889" s="405"/>
      <c r="B889" s="393"/>
      <c r="C889" s="360"/>
      <c r="D889" s="360"/>
      <c r="E889" s="188" t="s">
        <v>1046</v>
      </c>
      <c r="F889" s="276" t="s">
        <v>824</v>
      </c>
      <c r="G889" s="269">
        <f t="shared" ca="1" si="23"/>
        <v>0</v>
      </c>
    </row>
    <row r="890" spans="1:7" ht="15.75" customHeight="1">
      <c r="A890" s="405"/>
      <c r="B890" s="393"/>
      <c r="C890" s="360" t="s">
        <v>1183</v>
      </c>
      <c r="D890" s="360" t="s">
        <v>1189</v>
      </c>
      <c r="E890" s="360"/>
      <c r="F890" s="276" t="s">
        <v>1199</v>
      </c>
      <c r="G890" s="269">
        <f t="shared" ca="1" si="23"/>
        <v>0</v>
      </c>
    </row>
    <row r="891" spans="1:7" ht="15.75" customHeight="1">
      <c r="A891" s="405"/>
      <c r="B891" s="393"/>
      <c r="C891" s="360"/>
      <c r="D891" s="360" t="s">
        <v>1190</v>
      </c>
      <c r="E891" s="360"/>
      <c r="F891" s="276" t="s">
        <v>1199</v>
      </c>
      <c r="G891" s="269">
        <f t="shared" ca="1" si="23"/>
        <v>0</v>
      </c>
    </row>
    <row r="892" spans="1:7">
      <c r="A892" s="405"/>
      <c r="B892" s="393"/>
      <c r="C892" s="360"/>
      <c r="D892" s="360"/>
      <c r="E892" s="360"/>
      <c r="F892" s="276" t="s">
        <v>890</v>
      </c>
      <c r="G892" s="269">
        <f t="shared" ca="1" si="23"/>
        <v>0</v>
      </c>
    </row>
    <row r="893" spans="1:7" ht="115.5" customHeight="1">
      <c r="A893" s="368" t="s">
        <v>1150</v>
      </c>
      <c r="B893" s="368"/>
      <c r="C893" s="375" t="s">
        <v>1158</v>
      </c>
      <c r="D893" s="375" t="s">
        <v>1165</v>
      </c>
      <c r="E893" s="84" t="s">
        <v>1194</v>
      </c>
      <c r="F893" s="276" t="s">
        <v>1130</v>
      </c>
      <c r="G893" s="269">
        <f t="shared" ca="1" si="23"/>
        <v>0</v>
      </c>
    </row>
    <row r="894" spans="1:7" ht="165.75">
      <c r="A894" s="368"/>
      <c r="B894" s="368"/>
      <c r="C894" s="375"/>
      <c r="D894" s="375"/>
      <c r="E894" s="84" t="s">
        <v>1169</v>
      </c>
      <c r="F894" s="276" t="s">
        <v>824</v>
      </c>
      <c r="G894" s="269">
        <f t="shared" ca="1" si="23"/>
        <v>0</v>
      </c>
    </row>
    <row r="895" spans="1:7" ht="76.5">
      <c r="A895" s="368"/>
      <c r="B895" s="368"/>
      <c r="C895" s="375"/>
      <c r="D895" s="375"/>
      <c r="E895" s="84" t="s">
        <v>1170</v>
      </c>
      <c r="F895" s="276" t="s">
        <v>824</v>
      </c>
      <c r="G895" s="269">
        <f t="shared" ca="1" si="23"/>
        <v>0</v>
      </c>
    </row>
    <row r="896" spans="1:7" ht="115.5" customHeight="1">
      <c r="A896" s="368"/>
      <c r="B896" s="368"/>
      <c r="C896" s="375"/>
      <c r="D896" s="375" t="s">
        <v>1166</v>
      </c>
      <c r="E896" s="84" t="s">
        <v>1197</v>
      </c>
      <c r="F896" s="276" t="s">
        <v>1130</v>
      </c>
      <c r="G896" s="269">
        <f t="shared" ca="1" si="23"/>
        <v>0</v>
      </c>
    </row>
    <row r="897" spans="1:7" ht="165.75">
      <c r="A897" s="368"/>
      <c r="B897" s="368"/>
      <c r="C897" s="375"/>
      <c r="D897" s="375"/>
      <c r="E897" s="84" t="s">
        <v>1169</v>
      </c>
      <c r="F897" s="276" t="s">
        <v>824</v>
      </c>
      <c r="G897" s="269">
        <f t="shared" ca="1" si="23"/>
        <v>0</v>
      </c>
    </row>
    <row r="898" spans="1:7" ht="76.5">
      <c r="A898" s="368"/>
      <c r="B898" s="368"/>
      <c r="C898" s="375"/>
      <c r="D898" s="375"/>
      <c r="E898" s="84" t="s">
        <v>1170</v>
      </c>
      <c r="F898" s="276" t="s">
        <v>824</v>
      </c>
      <c r="G898" s="269">
        <f t="shared" ca="1" si="23"/>
        <v>0</v>
      </c>
    </row>
    <row r="899" spans="1:7" ht="15.75" customHeight="1">
      <c r="A899" s="368"/>
      <c r="B899" s="368"/>
      <c r="C899" s="354" t="s">
        <v>1096</v>
      </c>
      <c r="D899" s="354"/>
      <c r="E899" s="354"/>
      <c r="F899" s="276" t="s">
        <v>824</v>
      </c>
      <c r="G899" s="269">
        <f t="shared" ca="1" si="23"/>
        <v>0</v>
      </c>
    </row>
    <row r="900" spans="1:7" ht="15.75" customHeight="1">
      <c r="A900" s="368"/>
      <c r="B900" s="368"/>
      <c r="C900" s="354" t="s">
        <v>1160</v>
      </c>
      <c r="D900" s="354"/>
      <c r="E900" s="354"/>
      <c r="F900" s="276" t="s">
        <v>824</v>
      </c>
      <c r="G900" s="269">
        <f t="shared" ca="1" si="23"/>
        <v>0</v>
      </c>
    </row>
    <row r="901" spans="1:7" ht="15" customHeight="1">
      <c r="A901" s="401" t="s">
        <v>785</v>
      </c>
      <c r="B901" s="401"/>
      <c r="C901" s="401"/>
      <c r="D901" s="401"/>
      <c r="E901" s="401"/>
      <c r="F901" s="401"/>
      <c r="G901" s="271" t="str">
        <f>'Форма ОУ ФГОС НОО'!C2</f>
        <v>Георгиевский</v>
      </c>
    </row>
    <row r="902" spans="1:7" ht="15" customHeight="1">
      <c r="A902" s="401" t="s">
        <v>790</v>
      </c>
      <c r="B902" s="401"/>
      <c r="C902" s="401"/>
      <c r="D902" s="401"/>
      <c r="E902" s="401"/>
      <c r="F902" s="401"/>
      <c r="G902" s="271" t="str">
        <f>'Форма ОУ ФГОС НОО'!C3</f>
        <v xml:space="preserve">МБОУ СОШ№26 </v>
      </c>
    </row>
    <row r="903" spans="1:7" ht="15" customHeight="1">
      <c r="A903" s="401" t="s">
        <v>1048</v>
      </c>
      <c r="B903" s="401"/>
      <c r="C903" s="401"/>
      <c r="D903" s="401"/>
      <c r="E903" s="401"/>
      <c r="F903" s="401"/>
      <c r="G903" s="271">
        <f ca="1">'Форма ОУ ФГОС НОО'!C4</f>
        <v>8</v>
      </c>
    </row>
    <row r="904" spans="1:7" ht="15" customHeight="1">
      <c r="A904" s="401" t="s">
        <v>1049</v>
      </c>
      <c r="B904" s="401"/>
      <c r="C904" s="401"/>
      <c r="D904" s="401"/>
      <c r="E904" s="401"/>
      <c r="F904" s="401"/>
      <c r="G904" s="271" t="str">
        <f>'Форма ОУ ФГОС НОО'!C5</f>
        <v>Губарева</v>
      </c>
    </row>
    <row r="905" spans="1:7" ht="15" customHeight="1">
      <c r="A905" s="402" t="s">
        <v>802</v>
      </c>
      <c r="B905" s="402"/>
      <c r="C905" s="402"/>
      <c r="D905" s="402"/>
      <c r="E905" s="402"/>
      <c r="F905" s="402"/>
      <c r="G905" s="271" t="str">
        <f>'Форма ОУ ФГОС НОО'!C6</f>
        <v>Ольга</v>
      </c>
    </row>
    <row r="906" spans="1:7" ht="15" customHeight="1">
      <c r="A906" s="402" t="s">
        <v>803</v>
      </c>
      <c r="B906" s="402"/>
      <c r="C906" s="402"/>
      <c r="D906" s="402"/>
      <c r="E906" s="402"/>
      <c r="F906" s="402"/>
      <c r="G906" s="271" t="str">
        <f>'Форма ОУ ФГОС НОО'!C7</f>
        <v>Викторовна</v>
      </c>
    </row>
    <row r="907" spans="1:7" ht="15" customHeight="1">
      <c r="A907" s="401" t="s">
        <v>804</v>
      </c>
      <c r="B907" s="401"/>
      <c r="C907" s="401"/>
      <c r="D907" s="401"/>
      <c r="E907" s="401"/>
      <c r="F907" s="401"/>
      <c r="G907" s="271" t="str">
        <f>'Форма ОУ ФГОС НОО'!C8</f>
        <v>8(87951)48-4-37</v>
      </c>
    </row>
    <row r="908" spans="1:7" ht="15" customHeight="1">
      <c r="A908" s="401" t="s">
        <v>805</v>
      </c>
      <c r="B908" s="401"/>
      <c r="C908" s="401"/>
      <c r="D908" s="401"/>
      <c r="E908" s="401"/>
      <c r="F908" s="401"/>
      <c r="G908" s="271" t="str">
        <f>'Форма ОУ ФГОС НОО'!C9</f>
        <v>olga.gubareva.2014@mail.ru</v>
      </c>
    </row>
    <row r="909" spans="1:7" ht="15" customHeight="1">
      <c r="A909" s="401" t="s">
        <v>809</v>
      </c>
      <c r="B909" s="401"/>
      <c r="C909" s="401"/>
      <c r="D909" s="401"/>
      <c r="E909" s="401"/>
      <c r="F909" s="401"/>
      <c r="G909" s="271">
        <f>'Форма ОУ ФГОС НОО'!C10</f>
        <v>21</v>
      </c>
    </row>
    <row r="910" spans="1:7" ht="15" customHeight="1">
      <c r="A910" s="401" t="s">
        <v>812</v>
      </c>
      <c r="B910" s="401"/>
      <c r="C910" s="401"/>
      <c r="D910" s="401"/>
      <c r="E910" s="401"/>
      <c r="F910" s="401"/>
      <c r="G910" s="271">
        <f>'Форма ОУ ФГОС НОО'!C11</f>
        <v>5</v>
      </c>
    </row>
    <row r="911" spans="1:7" ht="15" customHeight="1">
      <c r="A911" s="401" t="s">
        <v>813</v>
      </c>
      <c r="B911" s="401"/>
      <c r="C911" s="401"/>
      <c r="D911" s="401"/>
      <c r="E911" s="401"/>
      <c r="F911" s="401"/>
      <c r="G911" s="271">
        <f>'Форма ОУ ФГОС НОО'!C12</f>
        <v>6</v>
      </c>
    </row>
    <row r="912" spans="1:7" ht="15" customHeight="1">
      <c r="A912" s="401" t="s">
        <v>814</v>
      </c>
      <c r="B912" s="401"/>
      <c r="C912" s="401"/>
      <c r="D912" s="401"/>
      <c r="E912" s="401"/>
      <c r="F912" s="401"/>
      <c r="G912" s="271">
        <f>'Форма ОУ ФГОС НОО'!C13</f>
        <v>5</v>
      </c>
    </row>
    <row r="913" spans="1:7" ht="15" customHeight="1">
      <c r="A913" s="401" t="s">
        <v>815</v>
      </c>
      <c r="B913" s="401"/>
      <c r="C913" s="401"/>
      <c r="D913" s="401"/>
      <c r="E913" s="401"/>
      <c r="F913" s="401"/>
      <c r="G913" s="271">
        <f>'Форма ОУ ФГОС НОО'!C14</f>
        <v>5</v>
      </c>
    </row>
    <row r="914" spans="1:7" ht="15" customHeight="1">
      <c r="A914" s="401" t="s">
        <v>1050</v>
      </c>
      <c r="B914" s="401"/>
      <c r="C914" s="401"/>
      <c r="D914" s="401"/>
      <c r="E914" s="401"/>
      <c r="F914" s="401"/>
      <c r="G914" s="271">
        <f>'Форма ОУ ФГОС НОО'!C15</f>
        <v>588</v>
      </c>
    </row>
    <row r="915" spans="1:7" ht="15" customHeight="1">
      <c r="A915" s="401" t="s">
        <v>1051</v>
      </c>
      <c r="B915" s="401"/>
      <c r="C915" s="401"/>
      <c r="D915" s="401"/>
      <c r="E915" s="401"/>
      <c r="F915" s="401"/>
      <c r="G915" s="271">
        <f>'Форма ОУ ФГОС НОО'!C16</f>
        <v>145</v>
      </c>
    </row>
    <row r="916" spans="1:7" ht="15" customHeight="1">
      <c r="A916" s="401" t="s">
        <v>1052</v>
      </c>
      <c r="B916" s="401"/>
      <c r="C916" s="401"/>
      <c r="D916" s="401"/>
      <c r="E916" s="401"/>
      <c r="F916" s="401"/>
      <c r="G916" s="271">
        <f>'Форма ОУ ФГОС НОО'!C17</f>
        <v>162</v>
      </c>
    </row>
    <row r="917" spans="1:7" ht="15" customHeight="1">
      <c r="A917" s="401" t="s">
        <v>1053</v>
      </c>
      <c r="B917" s="401"/>
      <c r="C917" s="401"/>
      <c r="D917" s="401"/>
      <c r="E917" s="401"/>
      <c r="F917" s="401"/>
      <c r="G917" s="271">
        <f>'Форма ОУ ФГОС НОО'!C18</f>
        <v>152</v>
      </c>
    </row>
    <row r="918" spans="1:7" ht="15" customHeight="1">
      <c r="A918" s="401" t="s">
        <v>1054</v>
      </c>
      <c r="B918" s="401"/>
      <c r="C918" s="401"/>
      <c r="D918" s="401"/>
      <c r="E918" s="401"/>
      <c r="F918" s="401"/>
      <c r="G918" s="271">
        <f>'Форма ОУ ФГОС НОО'!C19</f>
        <v>129</v>
      </c>
    </row>
    <row r="919" spans="1:7" ht="15" customHeight="1">
      <c r="A919" s="401" t="s">
        <v>1055</v>
      </c>
      <c r="B919" s="401"/>
      <c r="C919" s="401"/>
      <c r="D919" s="401"/>
      <c r="E919" s="401"/>
      <c r="F919" s="401"/>
      <c r="G919" s="271">
        <f>'Форма ОУ ФГОС НОО'!C20</f>
        <v>19</v>
      </c>
    </row>
    <row r="920" spans="1:7" ht="15" customHeight="1">
      <c r="A920" s="401" t="s">
        <v>1056</v>
      </c>
      <c r="B920" s="401"/>
      <c r="C920" s="401"/>
      <c r="D920" s="401"/>
      <c r="E920" s="401"/>
      <c r="F920" s="401"/>
      <c r="G920" s="271">
        <f>'Форма ОУ ФГОС НОО'!C21</f>
        <v>2</v>
      </c>
    </row>
    <row r="921" spans="1:7" ht="15" customHeight="1">
      <c r="A921" s="380" t="s">
        <v>1129</v>
      </c>
      <c r="B921" s="380"/>
      <c r="C921" s="380"/>
      <c r="D921" s="380"/>
      <c r="E921" s="380"/>
      <c r="F921" s="18" t="s">
        <v>801</v>
      </c>
      <c r="G921" s="269" t="str">
        <f>'Форма ОУ ФГОС ООО, кадры 5-11'!D5</f>
        <v>Догойда</v>
      </c>
    </row>
    <row r="922" spans="1:7" ht="15" customHeight="1">
      <c r="A922" s="342" t="s">
        <v>802</v>
      </c>
      <c r="B922" s="342"/>
      <c r="C922" s="342"/>
      <c r="D922" s="342"/>
      <c r="E922" s="342"/>
      <c r="F922" s="18" t="s">
        <v>801</v>
      </c>
      <c r="G922" s="269" t="str">
        <f>'Форма ОУ ФГОС ООО, кадры 5-11'!D6</f>
        <v>Людмила</v>
      </c>
    </row>
    <row r="923" spans="1:7" ht="15" customHeight="1">
      <c r="A923" s="342" t="s">
        <v>803</v>
      </c>
      <c r="B923" s="342"/>
      <c r="C923" s="342"/>
      <c r="D923" s="342"/>
      <c r="E923" s="342"/>
      <c r="F923" s="18" t="s">
        <v>801</v>
      </c>
      <c r="G923" s="269" t="str">
        <f>'Форма ОУ ФГОС ООО, кадры 5-11'!D7</f>
        <v>Михайловна</v>
      </c>
    </row>
    <row r="924" spans="1:7" ht="15" customHeight="1">
      <c r="A924" s="340" t="s">
        <v>804</v>
      </c>
      <c r="B924" s="340"/>
      <c r="C924" s="340"/>
      <c r="D924" s="340"/>
      <c r="E924" s="340"/>
      <c r="F924" s="18" t="s">
        <v>801</v>
      </c>
      <c r="G924" s="269" t="str">
        <f>'Форма ОУ ФГОС ООО, кадры 5-11'!D8</f>
        <v>8(87951)48-4-37</v>
      </c>
    </row>
    <row r="925" spans="1:7" ht="15" customHeight="1">
      <c r="A925" s="340" t="s">
        <v>805</v>
      </c>
      <c r="B925" s="340"/>
      <c r="C925" s="340"/>
      <c r="D925" s="340"/>
      <c r="E925" s="340"/>
      <c r="F925" s="18" t="s">
        <v>801</v>
      </c>
      <c r="G925" s="269" t="str">
        <f>'Форма ОУ ФГОС ООО, кадры 5-11'!D9</f>
        <v>dogoydal@mail.ru</v>
      </c>
    </row>
    <row r="926" spans="1:7" ht="15" customHeight="1">
      <c r="A926" s="383" t="s">
        <v>809</v>
      </c>
      <c r="B926" s="383"/>
      <c r="C926" s="383"/>
      <c r="D926" s="383"/>
      <c r="E926" s="383"/>
      <c r="F926" s="18" t="s">
        <v>1130</v>
      </c>
      <c r="G926" s="269">
        <f>'Форма ОУ ФГОС ООО, кадры 5-11'!D10</f>
        <v>27</v>
      </c>
    </row>
    <row r="927" spans="1:7" ht="15" customHeight="1">
      <c r="A927" s="380" t="s">
        <v>816</v>
      </c>
      <c r="B927" s="380"/>
      <c r="C927" s="380"/>
      <c r="D927" s="380"/>
      <c r="E927" s="380"/>
      <c r="F927" s="18" t="s">
        <v>1130</v>
      </c>
      <c r="G927" s="269">
        <f>'Форма ОУ ФГОС ООО, кадры 5-11'!D11</f>
        <v>6</v>
      </c>
    </row>
    <row r="928" spans="1:7" ht="15" customHeight="1">
      <c r="A928" s="380" t="s">
        <v>817</v>
      </c>
      <c r="B928" s="380"/>
      <c r="C928" s="380"/>
      <c r="D928" s="380"/>
      <c r="E928" s="380"/>
      <c r="F928" s="18" t="s">
        <v>1130</v>
      </c>
      <c r="G928" s="269">
        <f>'Форма ОУ ФГОС ООО, кадры 5-11'!D12</f>
        <v>6</v>
      </c>
    </row>
    <row r="929" spans="1:7" ht="15" customHeight="1">
      <c r="A929" s="380" t="s">
        <v>818</v>
      </c>
      <c r="B929" s="380"/>
      <c r="C929" s="380"/>
      <c r="D929" s="380"/>
      <c r="E929" s="380"/>
      <c r="F929" s="18" t="s">
        <v>1130</v>
      </c>
      <c r="G929" s="269">
        <f>'Форма ОУ ФГОС ООО, кадры 5-11'!D13</f>
        <v>6</v>
      </c>
    </row>
    <row r="930" spans="1:7" ht="15" customHeight="1">
      <c r="A930" s="380" t="s">
        <v>819</v>
      </c>
      <c r="B930" s="380"/>
      <c r="C930" s="380"/>
      <c r="D930" s="380"/>
      <c r="E930" s="380"/>
      <c r="F930" s="18" t="s">
        <v>1130</v>
      </c>
      <c r="G930" s="269">
        <f>'Форма ОУ ФГОС ООО, кадры 5-11'!D14</f>
        <v>5</v>
      </c>
    </row>
    <row r="931" spans="1:7" ht="15" customHeight="1">
      <c r="A931" s="380" t="s">
        <v>820</v>
      </c>
      <c r="B931" s="380"/>
      <c r="C931" s="380"/>
      <c r="D931" s="380"/>
      <c r="E931" s="380"/>
      <c r="F931" s="18" t="s">
        <v>1130</v>
      </c>
      <c r="G931" s="269">
        <f>'Форма ОУ ФГОС ООО, кадры 5-11'!D15</f>
        <v>4</v>
      </c>
    </row>
    <row r="932" spans="1:7" ht="15" customHeight="1">
      <c r="A932" s="381" t="s">
        <v>1131</v>
      </c>
      <c r="B932" s="381"/>
      <c r="C932" s="381"/>
      <c r="D932" s="381"/>
      <c r="E932" s="381"/>
      <c r="F932" s="18" t="s">
        <v>890</v>
      </c>
      <c r="G932" s="269">
        <f>'Форма ОУ ФГОС ООО, кадры 5-11'!D16</f>
        <v>606</v>
      </c>
    </row>
    <row r="933" spans="1:7" ht="15" customHeight="1">
      <c r="A933" s="380" t="s">
        <v>1132</v>
      </c>
      <c r="B933" s="380"/>
      <c r="C933" s="380"/>
      <c r="D933" s="380"/>
      <c r="E933" s="380"/>
      <c r="F933" s="18" t="s">
        <v>890</v>
      </c>
      <c r="G933" s="269">
        <f>'Форма ОУ ФГОС ООО, кадры 5-11'!D17</f>
        <v>150</v>
      </c>
    </row>
    <row r="934" spans="1:7" ht="15" customHeight="1">
      <c r="A934" s="380" t="s">
        <v>1133</v>
      </c>
      <c r="B934" s="380"/>
      <c r="C934" s="380"/>
      <c r="D934" s="380"/>
      <c r="E934" s="380"/>
      <c r="F934" s="18" t="s">
        <v>890</v>
      </c>
      <c r="G934" s="269">
        <f>'Форма ОУ ФГОС ООО, кадры 5-11'!D18</f>
        <v>129</v>
      </c>
    </row>
    <row r="935" spans="1:7" ht="15" customHeight="1">
      <c r="A935" s="380" t="s">
        <v>1134</v>
      </c>
      <c r="B935" s="380"/>
      <c r="C935" s="380"/>
      <c r="D935" s="380"/>
      <c r="E935" s="380"/>
      <c r="F935" s="18" t="s">
        <v>890</v>
      </c>
      <c r="G935" s="269">
        <f>'Форма ОУ ФГОС ООО, кадры 5-11'!D19</f>
        <v>141</v>
      </c>
    </row>
    <row r="936" spans="1:7" ht="15" customHeight="1">
      <c r="A936" s="380" t="s">
        <v>1135</v>
      </c>
      <c r="B936" s="380"/>
      <c r="C936" s="380"/>
      <c r="D936" s="380"/>
      <c r="E936" s="380"/>
      <c r="F936" s="18" t="s">
        <v>890</v>
      </c>
      <c r="G936" s="269">
        <f>'Форма ОУ ФГОС ООО, кадры 5-11'!D20</f>
        <v>94</v>
      </c>
    </row>
    <row r="937" spans="1:7" ht="15" customHeight="1">
      <c r="A937" s="380" t="s">
        <v>1136</v>
      </c>
      <c r="B937" s="380"/>
      <c r="C937" s="380"/>
      <c r="D937" s="380"/>
      <c r="E937" s="380"/>
      <c r="F937" s="18" t="s">
        <v>890</v>
      </c>
      <c r="G937" s="269">
        <f>'Форма ОУ ФГОС ООО, кадры 5-11'!D21</f>
        <v>92</v>
      </c>
    </row>
    <row r="938" spans="1:7" ht="15" customHeight="1">
      <c r="A938" s="382" t="s">
        <v>1137</v>
      </c>
      <c r="B938" s="382"/>
      <c r="C938" s="382"/>
      <c r="D938" s="382"/>
      <c r="E938" s="382"/>
      <c r="F938" s="18" t="s">
        <v>890</v>
      </c>
      <c r="G938" s="269">
        <f>'Форма ОУ ФГОС ООО, кадры 5-11'!D22</f>
        <v>20</v>
      </c>
    </row>
    <row r="939" spans="1:7" ht="15" customHeight="1">
      <c r="A939" s="342" t="s">
        <v>847</v>
      </c>
      <c r="B939" s="342"/>
      <c r="C939" s="342"/>
      <c r="D939" s="342"/>
      <c r="E939" s="342"/>
      <c r="F939" s="18" t="s">
        <v>890</v>
      </c>
      <c r="G939" s="269">
        <f>'Форма ОУ ФГОС ООО, кадры 5-11'!D23</f>
        <v>0</v>
      </c>
    </row>
    <row r="940" spans="1:7" ht="15" customHeight="1">
      <c r="A940" s="340" t="s">
        <v>848</v>
      </c>
      <c r="B940" s="340"/>
      <c r="C940" s="340"/>
      <c r="D940" s="340"/>
      <c r="E940" s="340"/>
      <c r="F940" s="18" t="s">
        <v>890</v>
      </c>
      <c r="G940" s="269">
        <f>'Форма ОУ ФГОС ООО, кадры 5-11'!D24</f>
        <v>16</v>
      </c>
    </row>
    <row r="941" spans="1:7" ht="15" customHeight="1">
      <c r="A941" s="340" t="s">
        <v>849</v>
      </c>
      <c r="B941" s="340"/>
      <c r="C941" s="340"/>
      <c r="D941" s="340"/>
      <c r="E941" s="340"/>
      <c r="F941" s="18" t="s">
        <v>890</v>
      </c>
      <c r="G941" s="269">
        <f>'Форма ОУ ФГОС ООО, кадры 5-11'!D25</f>
        <v>1</v>
      </c>
    </row>
    <row r="942" spans="1:7" ht="15" customHeight="1">
      <c r="A942" s="340" t="s">
        <v>850</v>
      </c>
      <c r="B942" s="340"/>
      <c r="C942" s="340"/>
      <c r="D942" s="340"/>
      <c r="E942" s="340"/>
      <c r="F942" s="18" t="s">
        <v>890</v>
      </c>
      <c r="G942" s="269">
        <f>'Форма ОУ ФГОС ООО, кадры 5-11'!D26</f>
        <v>0</v>
      </c>
    </row>
    <row r="943" spans="1:7" ht="15" customHeight="1">
      <c r="A943" s="340" t="s">
        <v>851</v>
      </c>
      <c r="B943" s="340"/>
      <c r="C943" s="340"/>
      <c r="D943" s="340"/>
      <c r="E943" s="340"/>
      <c r="F943" s="18" t="s">
        <v>890</v>
      </c>
      <c r="G943" s="269">
        <f>'Форма ОУ ФГОС ООО, кадры 5-11'!D27</f>
        <v>1</v>
      </c>
    </row>
    <row r="944" spans="1:7" ht="15" customHeight="1">
      <c r="A944" s="340" t="s">
        <v>852</v>
      </c>
      <c r="B944" s="340"/>
      <c r="C944" s="340"/>
      <c r="D944" s="340"/>
      <c r="E944" s="340"/>
      <c r="F944" s="18" t="s">
        <v>890</v>
      </c>
      <c r="G944" s="269">
        <f>'Форма ОУ ФГОС ООО, кадры 5-11'!D28</f>
        <v>2</v>
      </c>
    </row>
    <row r="945" spans="1:7" ht="15" customHeight="1">
      <c r="A945" s="340" t="s">
        <v>853</v>
      </c>
      <c r="B945" s="340"/>
      <c r="C945" s="340"/>
      <c r="D945" s="340"/>
      <c r="E945" s="340"/>
      <c r="F945" s="18" t="s">
        <v>890</v>
      </c>
      <c r="G945" s="269">
        <f>'Форма ОУ ФГОС ООО, кадры 5-11'!D29</f>
        <v>0</v>
      </c>
    </row>
    <row r="946" spans="1:7" ht="15" customHeight="1">
      <c r="A946" s="340" t="s">
        <v>854</v>
      </c>
      <c r="B946" s="340"/>
      <c r="C946" s="340"/>
      <c r="D946" s="340"/>
      <c r="E946" s="340"/>
      <c r="F946" s="18" t="s">
        <v>890</v>
      </c>
      <c r="G946" s="269">
        <f>'Форма ОУ ФГОС ООО, кадры 5-11'!D30</f>
        <v>0</v>
      </c>
    </row>
    <row r="947" spans="1:7" ht="15" customHeight="1">
      <c r="A947" s="340" t="s">
        <v>855</v>
      </c>
      <c r="B947" s="340"/>
      <c r="C947" s="340"/>
      <c r="D947" s="340"/>
      <c r="E947" s="340"/>
      <c r="F947" s="18" t="s">
        <v>890</v>
      </c>
      <c r="G947" s="269">
        <f>'Форма ОУ ФГОС ООО, кадры 5-11'!D31</f>
        <v>0</v>
      </c>
    </row>
    <row r="948" spans="1:7" ht="15" customHeight="1">
      <c r="A948" s="340" t="s">
        <v>1139</v>
      </c>
      <c r="B948" s="340"/>
      <c r="C948" s="340"/>
      <c r="D948" s="340"/>
      <c r="E948" s="340"/>
      <c r="F948" s="18" t="s">
        <v>890</v>
      </c>
      <c r="G948" s="269">
        <f>'Форма ОУ ФГОС ООО, кадры 5-11'!D32</f>
        <v>2</v>
      </c>
    </row>
    <row r="949" spans="1:7" ht="15" customHeight="1">
      <c r="A949" s="340" t="s">
        <v>857</v>
      </c>
      <c r="B949" s="340"/>
      <c r="C949" s="340"/>
      <c r="D949" s="340"/>
      <c r="E949" s="340"/>
      <c r="F949" s="18" t="s">
        <v>890</v>
      </c>
      <c r="G949" s="269">
        <f>'Форма ОУ ФГОС ООО, кадры 5-11'!D33</f>
        <v>1</v>
      </c>
    </row>
    <row r="950" spans="1:7" ht="15" customHeight="1">
      <c r="A950" s="340" t="s">
        <v>858</v>
      </c>
      <c r="B950" s="340"/>
      <c r="C950" s="340"/>
      <c r="D950" s="340"/>
      <c r="E950" s="340"/>
      <c r="F950" s="18" t="s">
        <v>890</v>
      </c>
      <c r="G950" s="269">
        <f>'Форма ОУ ФГОС ООО, кадры 5-11'!D34</f>
        <v>3</v>
      </c>
    </row>
    <row r="951" spans="1:7" ht="15" customHeight="1">
      <c r="A951" s="340" t="s">
        <v>859</v>
      </c>
      <c r="B951" s="340"/>
      <c r="C951" s="340"/>
      <c r="D951" s="340"/>
      <c r="E951" s="340"/>
      <c r="F951" s="18" t="s">
        <v>890</v>
      </c>
      <c r="G951" s="269">
        <f>'Форма ОУ ФГОС ООО, кадры 5-11'!D35</f>
        <v>7</v>
      </c>
    </row>
    <row r="952" spans="1:7" ht="15" customHeight="1">
      <c r="A952" s="340" t="s">
        <v>860</v>
      </c>
      <c r="B952" s="340"/>
      <c r="C952" s="340"/>
      <c r="D952" s="340"/>
      <c r="E952" s="340"/>
      <c r="F952" s="18" t="s">
        <v>890</v>
      </c>
      <c r="G952" s="269">
        <f>'Форма ОУ ФГОС ООО, кадры 5-11'!D36</f>
        <v>1</v>
      </c>
    </row>
    <row r="953" spans="1:7" ht="15" customHeight="1">
      <c r="A953" s="340" t="s">
        <v>861</v>
      </c>
      <c r="B953" s="340"/>
      <c r="C953" s="340"/>
      <c r="D953" s="340"/>
      <c r="E953" s="340"/>
      <c r="F953" s="18" t="s">
        <v>890</v>
      </c>
      <c r="G953" s="269">
        <f>'Форма ОУ ФГОС ООО, кадры 5-11'!D37</f>
        <v>0</v>
      </c>
    </row>
    <row r="954" spans="1:7" ht="15" customHeight="1">
      <c r="A954" s="340" t="s">
        <v>862</v>
      </c>
      <c r="B954" s="340"/>
      <c r="C954" s="340"/>
      <c r="D954" s="340"/>
      <c r="E954" s="340"/>
      <c r="F954" s="18" t="s">
        <v>890</v>
      </c>
      <c r="G954" s="269">
        <f>'Форма ОУ ФГОС ООО, кадры 5-11'!D38</f>
        <v>2</v>
      </c>
    </row>
    <row r="955" spans="1:7" ht="15" customHeight="1">
      <c r="A955" s="340" t="s">
        <v>863</v>
      </c>
      <c r="B955" s="340"/>
      <c r="C955" s="340"/>
      <c r="D955" s="340"/>
      <c r="E955" s="340"/>
      <c r="F955" s="18" t="s">
        <v>890</v>
      </c>
      <c r="G955" s="269">
        <f>'Форма ОУ ФГОС ООО, кадры 5-11'!D39</f>
        <v>2</v>
      </c>
    </row>
    <row r="956" spans="1:7" ht="15" customHeight="1">
      <c r="A956" s="340" t="s">
        <v>864</v>
      </c>
      <c r="B956" s="340"/>
      <c r="C956" s="340"/>
      <c r="D956" s="340"/>
      <c r="E956" s="340"/>
      <c r="F956" s="18" t="s">
        <v>890</v>
      </c>
      <c r="G956" s="269">
        <f>'Форма ОУ ФГОС ООО, кадры 5-11'!D40</f>
        <v>2</v>
      </c>
    </row>
    <row r="957" spans="1:7" ht="15" customHeight="1">
      <c r="A957" s="340" t="s">
        <v>1140</v>
      </c>
      <c r="B957" s="340"/>
      <c r="C957" s="340"/>
      <c r="D957" s="340"/>
      <c r="E957" s="340"/>
      <c r="F957" s="18" t="s">
        <v>890</v>
      </c>
      <c r="G957" s="269">
        <f>'Форма ОУ ФГОС ООО, кадры 5-11'!D41</f>
        <v>0</v>
      </c>
    </row>
    <row r="958" spans="1:7" ht="15" customHeight="1">
      <c r="A958" s="340" t="s">
        <v>1141</v>
      </c>
      <c r="B958" s="340"/>
      <c r="C958" s="340"/>
      <c r="D958" s="340"/>
      <c r="E958" s="340"/>
      <c r="F958" s="18" t="s">
        <v>890</v>
      </c>
      <c r="G958" s="269">
        <f>'Форма ОУ ФГОС ООО, кадры 5-11'!D42</f>
        <v>1</v>
      </c>
    </row>
    <row r="959" spans="1:7" ht="15" customHeight="1">
      <c r="A959" s="340" t="s">
        <v>1142</v>
      </c>
      <c r="B959" s="340"/>
      <c r="C959" s="340"/>
      <c r="D959" s="340"/>
      <c r="E959" s="340"/>
      <c r="F959" s="18" t="s">
        <v>890</v>
      </c>
      <c r="G959" s="269">
        <f>'Форма ОУ ФГОС ООО, кадры 5-11'!D43</f>
        <v>5</v>
      </c>
    </row>
    <row r="960" spans="1:7" ht="15" customHeight="1">
      <c r="A960" s="340" t="s">
        <v>867</v>
      </c>
      <c r="B960" s="340"/>
      <c r="C960" s="340"/>
      <c r="D960" s="340"/>
      <c r="E960" s="340"/>
      <c r="F960" s="18" t="s">
        <v>890</v>
      </c>
      <c r="G960" s="269">
        <f>'Форма ОУ ФГОС ООО, кадры 5-11'!D44</f>
        <v>6</v>
      </c>
    </row>
    <row r="961" spans="1:7" ht="15" customHeight="1">
      <c r="A961" s="340" t="s">
        <v>1143</v>
      </c>
      <c r="B961" s="340"/>
      <c r="C961" s="340"/>
      <c r="D961" s="340"/>
      <c r="E961" s="340"/>
      <c r="F961" s="18" t="s">
        <v>890</v>
      </c>
      <c r="G961" s="269">
        <f>'Форма ОУ ФГОС ООО, кадры 5-11'!D45</f>
        <v>4</v>
      </c>
    </row>
    <row r="962" spans="1:7" ht="15" customHeight="1">
      <c r="A962" s="340" t="s">
        <v>1144</v>
      </c>
      <c r="B962" s="340"/>
      <c r="C962" s="340"/>
      <c r="D962" s="340"/>
      <c r="E962" s="340"/>
      <c r="F962" s="18" t="s">
        <v>890</v>
      </c>
      <c r="G962" s="269">
        <f>'Форма ОУ ФГОС ООО, кадры 5-11'!D46</f>
        <v>4</v>
      </c>
    </row>
    <row r="963" spans="1:7" ht="15" customHeight="1">
      <c r="A963" s="340" t="s">
        <v>1145</v>
      </c>
      <c r="B963" s="340"/>
      <c r="C963" s="340"/>
      <c r="D963" s="340"/>
      <c r="E963" s="340"/>
      <c r="F963" s="18" t="s">
        <v>890</v>
      </c>
      <c r="G963" s="269">
        <f>'Форма ОУ ФГОС ООО, кадры 5-11'!D47</f>
        <v>0</v>
      </c>
    </row>
    <row r="964" spans="1:7" ht="15" customHeight="1">
      <c r="A964" s="340" t="s">
        <v>1146</v>
      </c>
      <c r="B964" s="340"/>
      <c r="C964" s="340"/>
      <c r="D964" s="340"/>
      <c r="E964" s="340"/>
      <c r="F964" s="18" t="s">
        <v>890</v>
      </c>
      <c r="G964" s="269">
        <f>'Форма ОУ ФГОС ООО, кадры 5-11'!D48</f>
        <v>7</v>
      </c>
    </row>
    <row r="965" spans="1:7" ht="15" customHeight="1">
      <c r="A965" s="340" t="s">
        <v>1147</v>
      </c>
      <c r="B965" s="340"/>
      <c r="C965" s="340"/>
      <c r="D965" s="340"/>
      <c r="E965" s="340"/>
      <c r="F965" s="18" t="s">
        <v>890</v>
      </c>
      <c r="G965" s="269">
        <f>'Форма ОУ ФГОС ООО, кадры 5-11'!D49</f>
        <v>7</v>
      </c>
    </row>
    <row r="966" spans="1:7" ht="15" customHeight="1">
      <c r="A966" s="335" t="s">
        <v>1148</v>
      </c>
      <c r="B966" s="335"/>
      <c r="C966" s="335"/>
      <c r="D966" s="335"/>
      <c r="E966" s="335"/>
      <c r="F966" s="18" t="s">
        <v>890</v>
      </c>
      <c r="G966" s="269">
        <f>'Форма ОУ ФГОС ООО, кадры 5-11'!D50</f>
        <v>0</v>
      </c>
    </row>
    <row r="967" spans="1:7" ht="15" customHeight="1">
      <c r="A967" s="340" t="s">
        <v>874</v>
      </c>
      <c r="B967" s="340"/>
      <c r="C967" s="340"/>
      <c r="D967" s="340"/>
      <c r="E967" s="340"/>
      <c r="F967" s="18" t="s">
        <v>890</v>
      </c>
      <c r="G967" s="269">
        <f>'Форма ОУ ФГОС ООО, кадры 5-11'!D51</f>
        <v>0</v>
      </c>
    </row>
    <row r="968" spans="1:7" ht="15" customHeight="1">
      <c r="A968" s="340" t="s">
        <v>875</v>
      </c>
      <c r="B968" s="340"/>
      <c r="C968" s="340"/>
      <c r="D968" s="340"/>
      <c r="E968" s="340"/>
      <c r="F968" s="18" t="s">
        <v>890</v>
      </c>
      <c r="G968" s="269">
        <f>'Форма ОУ ФГОС ООО, кадры 5-11'!D52</f>
        <v>0</v>
      </c>
    </row>
    <row r="969" spans="1:7" ht="15" customHeight="1">
      <c r="A969" s="340" t="s">
        <v>876</v>
      </c>
      <c r="B969" s="340"/>
      <c r="C969" s="340"/>
      <c r="D969" s="340"/>
      <c r="E969" s="340"/>
      <c r="F969" s="18" t="s">
        <v>890</v>
      </c>
      <c r="G969" s="269">
        <f>'Форма ОУ ФГОС ООО, кадры 5-11'!D53</f>
        <v>1</v>
      </c>
    </row>
    <row r="970" spans="1:7" ht="15" customHeight="1">
      <c r="A970" s="340" t="s">
        <v>877</v>
      </c>
      <c r="B970" s="340"/>
      <c r="C970" s="340"/>
      <c r="D970" s="340"/>
      <c r="E970" s="340"/>
      <c r="F970" s="18" t="s">
        <v>890</v>
      </c>
      <c r="G970" s="269">
        <f>'Форма ОУ ФГОС ООО, кадры 5-11'!D54</f>
        <v>3</v>
      </c>
    </row>
    <row r="971" spans="1:7" ht="15" customHeight="1">
      <c r="A971" s="340" t="s">
        <v>878</v>
      </c>
      <c r="B971" s="340"/>
      <c r="C971" s="340"/>
      <c r="D971" s="340"/>
      <c r="E971" s="340"/>
      <c r="F971" s="18" t="s">
        <v>890</v>
      </c>
      <c r="G971" s="269">
        <f>'Форма ОУ ФГОС ООО, кадры 5-11'!D55</f>
        <v>9</v>
      </c>
    </row>
    <row r="972" spans="1:7" ht="15" customHeight="1">
      <c r="A972" s="340" t="s">
        <v>879</v>
      </c>
      <c r="B972" s="340"/>
      <c r="C972" s="340"/>
      <c r="D972" s="340"/>
      <c r="E972" s="340"/>
      <c r="F972" s="18" t="s">
        <v>890</v>
      </c>
      <c r="G972" s="269">
        <f>'Форма ОУ ФГОС ООО, кадры 5-11'!D56</f>
        <v>7</v>
      </c>
    </row>
    <row r="973" spans="1:7" ht="15" customHeight="1">
      <c r="A973" s="340" t="s">
        <v>880</v>
      </c>
      <c r="B973" s="340"/>
      <c r="C973" s="340"/>
      <c r="D973" s="340"/>
      <c r="E973" s="340"/>
      <c r="F973" s="18" t="s">
        <v>890</v>
      </c>
      <c r="G973" s="269">
        <f>'Форма ОУ ФГОС ООО, кадры 5-11'!D57</f>
        <v>0</v>
      </c>
    </row>
    <row r="974" spans="1:7" ht="15" customHeight="1">
      <c r="A974" s="340" t="s">
        <v>881</v>
      </c>
      <c r="B974" s="340"/>
      <c r="C974" s="340"/>
      <c r="D974" s="340"/>
      <c r="E974" s="340"/>
      <c r="F974" s="18" t="s">
        <v>890</v>
      </c>
      <c r="G974" s="269">
        <f>'Форма ОУ ФГОС ООО, кадры 5-11'!D58</f>
        <v>0</v>
      </c>
    </row>
    <row r="975" spans="1:7" ht="15" customHeight="1">
      <c r="A975" s="399" t="s">
        <v>798</v>
      </c>
      <c r="B975" s="399"/>
      <c r="C975" s="399"/>
      <c r="D975" s="399"/>
      <c r="E975" s="399"/>
      <c r="F975" s="399"/>
      <c r="G975" s="269" t="str">
        <f>'Форма ОУ  ФГОС СОО'!C5</f>
        <v>СОШ</v>
      </c>
    </row>
    <row r="976" spans="1:7" ht="30" customHeight="1">
      <c r="A976" s="399" t="s">
        <v>1173</v>
      </c>
      <c r="B976" s="399"/>
      <c r="C976" s="399"/>
      <c r="D976" s="399"/>
      <c r="E976" s="399"/>
      <c r="F976" s="399"/>
      <c r="G976" s="269" t="str">
        <f>'Форма ОУ  ФГОС СОО'!C6</f>
        <v>Догойда</v>
      </c>
    </row>
    <row r="977" spans="1:7" ht="15" customHeight="1">
      <c r="A977" s="400" t="s">
        <v>802</v>
      </c>
      <c r="B977" s="400"/>
      <c r="C977" s="400"/>
      <c r="D977" s="400"/>
      <c r="E977" s="400"/>
      <c r="F977" s="400"/>
      <c r="G977" s="269" t="str">
        <f>'Форма ОУ  ФГОС СОО'!C7</f>
        <v>Людмила</v>
      </c>
    </row>
    <row r="978" spans="1:7" ht="15" customHeight="1">
      <c r="A978" s="400" t="s">
        <v>803</v>
      </c>
      <c r="B978" s="400"/>
      <c r="C978" s="400"/>
      <c r="D978" s="400"/>
      <c r="E978" s="400"/>
      <c r="F978" s="400"/>
      <c r="G978" s="269" t="str">
        <f>'Форма ОУ  ФГОС СОО'!C8</f>
        <v>Михайловна</v>
      </c>
    </row>
    <row r="979" spans="1:7" ht="15" customHeight="1">
      <c r="A979" s="399" t="s">
        <v>804</v>
      </c>
      <c r="B979" s="399"/>
      <c r="C979" s="399"/>
      <c r="D979" s="399"/>
      <c r="E979" s="399"/>
      <c r="F979" s="399"/>
      <c r="G979" s="269" t="str">
        <f>'Форма ОУ  ФГОС СОО'!C9</f>
        <v>8(87951)-48-4-37</v>
      </c>
    </row>
    <row r="980" spans="1:7" ht="15" customHeight="1">
      <c r="A980" s="399" t="s">
        <v>805</v>
      </c>
      <c r="B980" s="399"/>
      <c r="C980" s="399"/>
      <c r="D980" s="399"/>
      <c r="E980" s="399"/>
      <c r="F980" s="399"/>
      <c r="G980" s="269" t="str">
        <f>'Форма ОУ  ФГОС СОО'!C10</f>
        <v>dogoydal@mail.ru</v>
      </c>
    </row>
    <row r="981" spans="1:7" ht="15" customHeight="1">
      <c r="A981" s="399" t="s">
        <v>809</v>
      </c>
      <c r="B981" s="399"/>
      <c r="C981" s="399"/>
      <c r="D981" s="399"/>
      <c r="E981" s="399"/>
      <c r="F981" s="399"/>
      <c r="G981" s="269">
        <f>'Форма ОУ  ФГОС СОО'!C11</f>
        <v>3</v>
      </c>
    </row>
    <row r="982" spans="1:7" ht="15" customHeight="1">
      <c r="A982" s="399" t="s">
        <v>821</v>
      </c>
      <c r="B982" s="399"/>
      <c r="C982" s="399"/>
      <c r="D982" s="399"/>
      <c r="E982" s="399"/>
      <c r="F982" s="399"/>
      <c r="G982" s="269">
        <f>'Форма ОУ  ФГОС СОО'!C12</f>
        <v>2</v>
      </c>
    </row>
    <row r="983" spans="1:7" ht="15" customHeight="1">
      <c r="A983" s="399" t="s">
        <v>822</v>
      </c>
      <c r="B983" s="399"/>
      <c r="C983" s="399"/>
      <c r="D983" s="399"/>
      <c r="E983" s="399"/>
      <c r="F983" s="399"/>
      <c r="G983" s="269">
        <f>'Форма ОУ  ФГОС СОО'!C13</f>
        <v>1</v>
      </c>
    </row>
    <row r="984" spans="1:7" ht="15" customHeight="1">
      <c r="A984" s="399" t="s">
        <v>1174</v>
      </c>
      <c r="B984" s="399"/>
      <c r="C984" s="399"/>
      <c r="D984" s="399"/>
      <c r="E984" s="399"/>
      <c r="F984" s="399"/>
      <c r="G984" s="269">
        <f>'Форма ОУ  ФГОС СОО'!C14</f>
        <v>57</v>
      </c>
    </row>
    <row r="985" spans="1:7" ht="15" customHeight="1">
      <c r="A985" s="399" t="s">
        <v>1175</v>
      </c>
      <c r="B985" s="399"/>
      <c r="C985" s="399"/>
      <c r="D985" s="399"/>
      <c r="E985" s="399"/>
      <c r="F985" s="399"/>
      <c r="G985" s="269">
        <f>'Форма ОУ  ФГОС СОО'!C15</f>
        <v>37</v>
      </c>
    </row>
    <row r="986" spans="1:7" ht="15" customHeight="1">
      <c r="A986" s="399" t="s">
        <v>1176</v>
      </c>
      <c r="B986" s="399"/>
      <c r="C986" s="399"/>
      <c r="D986" s="399"/>
      <c r="E986" s="399"/>
      <c r="F986" s="399"/>
      <c r="G986" s="269">
        <f>'Форма ОУ  ФГОС СОО'!C16</f>
        <v>20</v>
      </c>
    </row>
    <row r="987" spans="1:7" ht="59.25" customHeight="1">
      <c r="A987" s="388" t="s">
        <v>1200</v>
      </c>
      <c r="B987" s="388"/>
      <c r="C987" s="388"/>
      <c r="D987" s="388"/>
      <c r="E987" s="398" t="s">
        <v>1201</v>
      </c>
      <c r="F987" s="398"/>
      <c r="G987" s="269" t="str">
        <f>'Форма ОУ  ФГОС СОО'!D44</f>
        <v>да</v>
      </c>
    </row>
    <row r="988" spans="1:7" ht="47.25" customHeight="1">
      <c r="A988" s="388"/>
      <c r="B988" s="388"/>
      <c r="C988" s="388"/>
      <c r="D988" s="388"/>
      <c r="E988" s="398" t="s">
        <v>1202</v>
      </c>
      <c r="F988" s="398"/>
      <c r="G988" s="269" t="str">
        <f>'Форма ОУ  ФГОС СОО'!D45</f>
        <v>да</v>
      </c>
    </row>
    <row r="989" spans="1:7" ht="47.25" customHeight="1">
      <c r="A989" s="388"/>
      <c r="B989" s="388"/>
      <c r="C989" s="388"/>
      <c r="D989" s="388"/>
      <c r="E989" s="398" t="s">
        <v>1203</v>
      </c>
      <c r="F989" s="398"/>
      <c r="G989" s="269" t="str">
        <f>'Форма ОУ  ФГОС СОО'!D46</f>
        <v>да</v>
      </c>
    </row>
    <row r="990" spans="1:7" ht="47.25" customHeight="1">
      <c r="A990" s="388"/>
      <c r="B990" s="388"/>
      <c r="C990" s="388"/>
      <c r="D990" s="388"/>
      <c r="E990" s="398" t="s">
        <v>1204</v>
      </c>
      <c r="F990" s="398"/>
      <c r="G990" s="269" t="str">
        <f>'Форма ОУ  ФГОС СОО'!D47</f>
        <v>да</v>
      </c>
    </row>
    <row r="991" spans="1:7" ht="47.25" customHeight="1">
      <c r="A991" s="388"/>
      <c r="B991" s="388"/>
      <c r="C991" s="388"/>
      <c r="D991" s="388"/>
      <c r="E991" s="398" t="s">
        <v>1205</v>
      </c>
      <c r="F991" s="398"/>
      <c r="G991" s="269" t="str">
        <f>'Форма ОУ  ФГОС СОО'!D48</f>
        <v>нет</v>
      </c>
    </row>
    <row r="992" spans="1:7" ht="47.25" customHeight="1">
      <c r="A992" s="388"/>
      <c r="B992" s="388"/>
      <c r="C992" s="388"/>
      <c r="D992" s="388"/>
      <c r="E992" s="398" t="s">
        <v>1206</v>
      </c>
      <c r="F992" s="398"/>
      <c r="G992" s="269" t="str">
        <f>'Форма ОУ  ФГОС СОО'!D49</f>
        <v>нет</v>
      </c>
    </row>
    <row r="993" spans="1:7" ht="47.25" customHeight="1">
      <c r="A993" s="388"/>
      <c r="B993" s="388"/>
      <c r="C993" s="388"/>
      <c r="D993" s="388"/>
      <c r="E993" s="398" t="s">
        <v>1207</v>
      </c>
      <c r="F993" s="398"/>
      <c r="G993" s="269" t="str">
        <f>'Форма ОУ  ФГОС СОО'!D50</f>
        <v>да</v>
      </c>
    </row>
    <row r="994" spans="1:7" ht="47.25" customHeight="1">
      <c r="A994" s="388"/>
      <c r="B994" s="388"/>
      <c r="C994" s="388"/>
      <c r="D994" s="388"/>
      <c r="E994" s="398" t="s">
        <v>1208</v>
      </c>
      <c r="F994" s="398"/>
      <c r="G994" s="269" t="str">
        <f>'Форма ОУ  ФГОС СОО'!D51</f>
        <v>да</v>
      </c>
    </row>
    <row r="995" spans="1:7" ht="47.25" customHeight="1">
      <c r="A995" s="388"/>
      <c r="B995" s="388"/>
      <c r="C995" s="388"/>
      <c r="D995" s="388"/>
      <c r="E995" s="398" t="s">
        <v>1209</v>
      </c>
      <c r="F995" s="398"/>
      <c r="G995" s="269" t="str">
        <f>'Форма ОУ  ФГОС СОО'!D52</f>
        <v>да</v>
      </c>
    </row>
    <row r="996" spans="1:7" ht="47.25" customHeight="1">
      <c r="A996" s="388"/>
      <c r="B996" s="388"/>
      <c r="C996" s="388"/>
      <c r="D996" s="388"/>
      <c r="E996" s="398" t="s">
        <v>1210</v>
      </c>
      <c r="F996" s="398"/>
      <c r="G996" s="269" t="str">
        <f>'Форма ОУ  ФГОС СОО'!D53</f>
        <v>да</v>
      </c>
    </row>
    <row r="997" spans="1:7" ht="47.25" customHeight="1">
      <c r="A997" s="388"/>
      <c r="B997" s="388"/>
      <c r="C997" s="388"/>
      <c r="D997" s="388"/>
      <c r="E997" s="398" t="s">
        <v>1211</v>
      </c>
      <c r="F997" s="398"/>
      <c r="G997" s="269" t="str">
        <f>'Форма ОУ  ФГОС СОО'!D54</f>
        <v>да</v>
      </c>
    </row>
    <row r="998" spans="1:7" ht="47.25" customHeight="1">
      <c r="A998" s="388"/>
      <c r="B998" s="388"/>
      <c r="C998" s="388"/>
      <c r="D998" s="388"/>
      <c r="E998" s="398" t="s">
        <v>1212</v>
      </c>
      <c r="F998" s="398"/>
      <c r="G998" s="269" t="str">
        <f>'Форма ОУ  ФГОС СОО'!D55</f>
        <v>да</v>
      </c>
    </row>
    <row r="999" spans="1:7" ht="47.25" customHeight="1">
      <c r="A999" s="388"/>
      <c r="B999" s="388"/>
      <c r="C999" s="388"/>
      <c r="D999" s="388"/>
      <c r="E999" s="397" t="s">
        <v>1213</v>
      </c>
      <c r="F999" s="397"/>
      <c r="G999" s="269" t="str">
        <f>'Форма ОУ  ФГОС СОО'!D56</f>
        <v>да</v>
      </c>
    </row>
    <row r="1000" spans="1:7" ht="47.25" customHeight="1">
      <c r="A1000" s="388"/>
      <c r="B1000" s="388"/>
      <c r="C1000" s="388"/>
      <c r="D1000" s="388"/>
      <c r="E1000" s="397" t="s">
        <v>1214</v>
      </c>
      <c r="F1000" s="397"/>
      <c r="G1000" s="269">
        <f>'Форма ОУ  ФГОС СОО'!D57</f>
        <v>0</v>
      </c>
    </row>
    <row r="1001" spans="1:7" ht="47.25" customHeight="1">
      <c r="A1001" s="388"/>
      <c r="B1001" s="388"/>
      <c r="C1001" s="388"/>
      <c r="D1001" s="388"/>
      <c r="E1001" s="397" t="s">
        <v>1215</v>
      </c>
      <c r="F1001" s="397"/>
      <c r="G1001" s="269" t="str">
        <f>'Форма ОУ  ФГОС СОО'!D58</f>
        <v>да</v>
      </c>
    </row>
    <row r="1002" spans="1:7" ht="47.25" customHeight="1">
      <c r="A1002" s="388"/>
      <c r="B1002" s="388"/>
      <c r="C1002" s="388"/>
      <c r="D1002" s="388"/>
      <c r="E1002" s="397" t="s">
        <v>1216</v>
      </c>
      <c r="F1002" s="397"/>
      <c r="G1002" s="269">
        <f>'Форма ОУ  ФГОС СОО'!D59</f>
        <v>0</v>
      </c>
    </row>
    <row r="1003" spans="1:7" ht="47.25" customHeight="1">
      <c r="A1003" s="388"/>
      <c r="B1003" s="388"/>
      <c r="C1003" s="388"/>
      <c r="D1003" s="388"/>
      <c r="E1003" s="397" t="s">
        <v>1217</v>
      </c>
      <c r="F1003" s="397"/>
      <c r="G1003" s="269" t="str">
        <f>'Форма ОУ  ФГОС СОО'!D60</f>
        <v>да</v>
      </c>
    </row>
    <row r="1004" spans="1:7" ht="47.25" customHeight="1">
      <c r="A1004" s="388"/>
      <c r="B1004" s="388"/>
      <c r="C1004" s="388"/>
      <c r="D1004" s="388"/>
      <c r="E1004" s="397" t="s">
        <v>1218</v>
      </c>
      <c r="F1004" s="397"/>
      <c r="G1004" s="269" t="str">
        <f>'Форма ОУ  ФГОС СОО'!D61</f>
        <v>да</v>
      </c>
    </row>
    <row r="1005" spans="1:7" ht="47.25" customHeight="1">
      <c r="A1005" s="388"/>
      <c r="B1005" s="388"/>
      <c r="C1005" s="388"/>
      <c r="D1005" s="388"/>
      <c r="E1005" s="397" t="s">
        <v>1219</v>
      </c>
      <c r="F1005" s="397"/>
      <c r="G1005" s="269" t="str">
        <f>'Форма ОУ  ФГОС СОО'!D62</f>
        <v>да</v>
      </c>
    </row>
    <row r="1006" spans="1:7" ht="47.25" customHeight="1">
      <c r="A1006" s="388"/>
      <c r="B1006" s="388"/>
      <c r="C1006" s="388"/>
      <c r="D1006" s="388"/>
      <c r="E1006" s="398" t="s">
        <v>1220</v>
      </c>
      <c r="F1006" s="398"/>
      <c r="G1006" s="269" t="str">
        <f>'Форма ОУ  ФГОС СОО'!D63</f>
        <v>да</v>
      </c>
    </row>
    <row r="1007" spans="1:7" ht="47.25" customHeight="1">
      <c r="A1007" s="388"/>
      <c r="B1007" s="388"/>
      <c r="C1007" s="388"/>
      <c r="D1007" s="388"/>
      <c r="E1007" s="397" t="s">
        <v>1221</v>
      </c>
      <c r="F1007" s="397"/>
      <c r="G1007" s="269" t="str">
        <f>'Форма ОУ  ФГОС СОО'!D64</f>
        <v>да</v>
      </c>
    </row>
    <row r="1008" spans="1:7" ht="47.25" customHeight="1">
      <c r="A1008" s="388"/>
      <c r="B1008" s="388"/>
      <c r="C1008" s="388"/>
      <c r="D1008" s="388"/>
      <c r="E1008" s="397" t="s">
        <v>1222</v>
      </c>
      <c r="F1008" s="397"/>
      <c r="G1008" s="269" t="str">
        <f>'Форма ОУ  ФГОС СОО'!D65</f>
        <v>да</v>
      </c>
    </row>
    <row r="1009" spans="1:7" ht="47.25" customHeight="1">
      <c r="A1009" s="388"/>
      <c r="B1009" s="388"/>
      <c r="C1009" s="388"/>
      <c r="D1009" s="388"/>
      <c r="E1009" s="397" t="s">
        <v>1223</v>
      </c>
      <c r="F1009" s="397"/>
      <c r="G1009" s="269" t="str">
        <f>'Форма ОУ  ФГОС СОО'!D66</f>
        <v>да</v>
      </c>
    </row>
    <row r="1010" spans="1:7" ht="47.25" customHeight="1">
      <c r="A1010" s="388"/>
      <c r="B1010" s="388"/>
      <c r="C1010" s="388"/>
      <c r="D1010" s="388"/>
      <c r="E1010" s="397" t="s">
        <v>1224</v>
      </c>
      <c r="F1010" s="397"/>
      <c r="G1010" s="269" t="str">
        <f>'Форма ОУ  ФГОС СОО'!D67</f>
        <v>да</v>
      </c>
    </row>
    <row r="1011" spans="1:7" ht="47.25" customHeight="1">
      <c r="A1011" s="388"/>
      <c r="B1011" s="388"/>
      <c r="C1011" s="388"/>
      <c r="D1011" s="388"/>
      <c r="E1011" s="397" t="s">
        <v>1225</v>
      </c>
      <c r="F1011" s="397"/>
      <c r="G1011" s="269" t="str">
        <f>'Форма ОУ  ФГОС СОО'!D68</f>
        <v>да</v>
      </c>
    </row>
    <row r="1012" spans="1:7" ht="47.25" customHeight="1">
      <c r="A1012" s="388"/>
      <c r="B1012" s="388"/>
      <c r="C1012" s="388"/>
      <c r="D1012" s="388"/>
      <c r="E1012" s="397" t="s">
        <v>1226</v>
      </c>
      <c r="F1012" s="397"/>
      <c r="G1012" s="269" t="str">
        <f>'Форма ОУ  ФГОС СОО'!D69</f>
        <v>нет</v>
      </c>
    </row>
    <row r="1013" spans="1:7" ht="47.25" customHeight="1">
      <c r="A1013" s="388"/>
      <c r="B1013" s="388"/>
      <c r="C1013" s="388"/>
      <c r="D1013" s="388"/>
      <c r="E1013" s="398" t="s">
        <v>1227</v>
      </c>
      <c r="F1013" s="398"/>
      <c r="G1013" s="269" t="str">
        <f>'Форма ОУ  ФГОС СОО'!D70</f>
        <v>да</v>
      </c>
    </row>
    <row r="1014" spans="1:7" ht="47.25" customHeight="1">
      <c r="A1014" s="388"/>
      <c r="B1014" s="388"/>
      <c r="C1014" s="388"/>
      <c r="D1014" s="388"/>
      <c r="E1014" s="397" t="s">
        <v>1228</v>
      </c>
      <c r="F1014" s="397"/>
      <c r="G1014" s="269" t="str">
        <f>'Форма ОУ  ФГОС СОО'!D71</f>
        <v>да</v>
      </c>
    </row>
    <row r="1015" spans="1:7" ht="47.25" customHeight="1">
      <c r="A1015" s="388"/>
      <c r="B1015" s="388"/>
      <c r="C1015" s="388"/>
      <c r="D1015" s="388"/>
      <c r="E1015" s="397" t="s">
        <v>1229</v>
      </c>
      <c r="F1015" s="397"/>
      <c r="G1015" s="269" t="str">
        <f>'Форма ОУ  ФГОС СОО'!D72</f>
        <v>нет</v>
      </c>
    </row>
    <row r="1016" spans="1:7" ht="47.25" customHeight="1">
      <c r="A1016" s="388"/>
      <c r="B1016" s="388"/>
      <c r="C1016" s="388"/>
      <c r="D1016" s="388"/>
      <c r="E1016" s="397" t="s">
        <v>1230</v>
      </c>
      <c r="F1016" s="397"/>
      <c r="G1016" s="269" t="str">
        <f>'Форма ОУ  ФГОС СОО'!D73</f>
        <v>да</v>
      </c>
    </row>
    <row r="1017" spans="1:7" ht="47.25" customHeight="1">
      <c r="A1017" s="388"/>
      <c r="B1017" s="388"/>
      <c r="C1017" s="388"/>
      <c r="D1017" s="388"/>
      <c r="E1017" s="397" t="s">
        <v>1231</v>
      </c>
      <c r="F1017" s="397"/>
      <c r="G1017" s="269" t="str">
        <f>'Форма ОУ  ФГОС СОО'!D74</f>
        <v>нет</v>
      </c>
    </row>
    <row r="1018" spans="1:7" ht="47.25" customHeight="1">
      <c r="A1018" s="388"/>
      <c r="B1018" s="388"/>
      <c r="C1018" s="388"/>
      <c r="D1018" s="388"/>
      <c r="E1018" s="397" t="s">
        <v>1232</v>
      </c>
      <c r="F1018" s="397"/>
      <c r="G1018" s="269" t="str">
        <f>'Форма ОУ  ФГОС СОО'!D75</f>
        <v>да</v>
      </c>
    </row>
    <row r="1019" spans="1:7" ht="47.25" customHeight="1">
      <c r="A1019" s="388"/>
      <c r="B1019" s="388"/>
      <c r="C1019" s="388"/>
      <c r="D1019" s="388"/>
      <c r="E1019" s="397" t="s">
        <v>1233</v>
      </c>
      <c r="F1019" s="397"/>
      <c r="G1019" s="269" t="str">
        <f>'Форма ОУ  ФГОС СОО'!D76</f>
        <v>нет</v>
      </c>
    </row>
    <row r="1020" spans="1:7" ht="47.25" customHeight="1">
      <c r="A1020" s="388"/>
      <c r="B1020" s="388"/>
      <c r="C1020" s="388"/>
      <c r="D1020" s="388"/>
      <c r="E1020" s="397" t="s">
        <v>1234</v>
      </c>
      <c r="F1020" s="397"/>
      <c r="G1020" s="269" t="str">
        <f>'Форма ОУ  ФГОС СОО'!D77</f>
        <v>нет</v>
      </c>
    </row>
    <row r="1021" spans="1:7" ht="47.25" customHeight="1">
      <c r="A1021" s="388"/>
      <c r="B1021" s="388"/>
      <c r="C1021" s="388"/>
      <c r="D1021" s="388"/>
      <c r="E1021" s="397" t="s">
        <v>1235</v>
      </c>
      <c r="F1021" s="397"/>
      <c r="G1021" s="269" t="str">
        <f>'Форма ОУ  ФГОС СОО'!D78</f>
        <v>да</v>
      </c>
    </row>
    <row r="1022" spans="1:7" ht="47.25" customHeight="1">
      <c r="A1022" s="388"/>
      <c r="B1022" s="388"/>
      <c r="C1022" s="388"/>
      <c r="D1022" s="388"/>
      <c r="E1022" s="397" t="s">
        <v>1236</v>
      </c>
      <c r="F1022" s="397"/>
      <c r="G1022" s="269" t="str">
        <f>'Форма ОУ  ФГОС СОО'!D79</f>
        <v>да</v>
      </c>
    </row>
    <row r="1023" spans="1:7" ht="47.25" customHeight="1">
      <c r="A1023" s="388"/>
      <c r="B1023" s="388"/>
      <c r="C1023" s="388"/>
      <c r="D1023" s="388"/>
      <c r="E1023" s="397" t="s">
        <v>1237</v>
      </c>
      <c r="F1023" s="397"/>
      <c r="G1023" s="269" t="str">
        <f>'Форма ОУ  ФГОС СОО'!D80</f>
        <v>нет</v>
      </c>
    </row>
    <row r="1024" spans="1:7" ht="47.25" customHeight="1">
      <c r="A1024" s="388"/>
      <c r="B1024" s="388"/>
      <c r="C1024" s="388"/>
      <c r="D1024" s="388"/>
      <c r="E1024" s="397" t="s">
        <v>1238</v>
      </c>
      <c r="F1024" s="397"/>
      <c r="G1024" s="269" t="str">
        <f>'Форма ОУ  ФГОС СОО'!D81</f>
        <v>да</v>
      </c>
    </row>
    <row r="1025" spans="1:7" ht="47.25" customHeight="1">
      <c r="A1025" s="388"/>
      <c r="B1025" s="388"/>
      <c r="C1025" s="388"/>
      <c r="D1025" s="388"/>
      <c r="E1025" s="397" t="s">
        <v>1239</v>
      </c>
      <c r="F1025" s="397"/>
      <c r="G1025" s="269" t="str">
        <f>'Форма ОУ  ФГОС СОО'!D82</f>
        <v>да</v>
      </c>
    </row>
    <row r="1026" spans="1:7" ht="47.25" customHeight="1">
      <c r="A1026" s="388"/>
      <c r="B1026" s="388"/>
      <c r="C1026" s="388"/>
      <c r="D1026" s="388"/>
      <c r="E1026" s="397" t="s">
        <v>1240</v>
      </c>
      <c r="F1026" s="397"/>
      <c r="G1026" s="269" t="str">
        <f>'Форма ОУ  ФГОС СОО'!D83</f>
        <v>да</v>
      </c>
    </row>
    <row r="1027" spans="1:7" ht="47.25" customHeight="1">
      <c r="A1027" s="388"/>
      <c r="B1027" s="388"/>
      <c r="C1027" s="388"/>
      <c r="D1027" s="388"/>
      <c r="E1027" s="397" t="s">
        <v>1241</v>
      </c>
      <c r="F1027" s="397"/>
      <c r="G1027" s="269" t="str">
        <f>'Форма ОУ  ФГОС СОО'!D84</f>
        <v>нет</v>
      </c>
    </row>
    <row r="1028" spans="1:7" ht="47.25" customHeight="1">
      <c r="A1028" s="388"/>
      <c r="B1028" s="388"/>
      <c r="C1028" s="388"/>
      <c r="D1028" s="388"/>
      <c r="E1028" s="397" t="s">
        <v>1242</v>
      </c>
      <c r="F1028" s="397"/>
      <c r="G1028" s="269" t="str">
        <f>'Форма ОУ  ФГОС СОО'!D85</f>
        <v>нет</v>
      </c>
    </row>
    <row r="1029" spans="1:7" ht="47.25" customHeight="1">
      <c r="A1029" s="388"/>
      <c r="B1029" s="388"/>
      <c r="C1029" s="388"/>
      <c r="D1029" s="388"/>
      <c r="E1029" s="398" t="s">
        <v>1243</v>
      </c>
      <c r="F1029" s="398"/>
      <c r="G1029" s="269" t="str">
        <f>'Форма ОУ  ФГОС СОО'!D86</f>
        <v>да</v>
      </c>
    </row>
    <row r="1030" spans="1:7" ht="47.25" customHeight="1">
      <c r="A1030" s="388"/>
      <c r="B1030" s="388"/>
      <c r="C1030" s="388"/>
      <c r="D1030" s="388"/>
      <c r="E1030" s="397" t="s">
        <v>1244</v>
      </c>
      <c r="F1030" s="397"/>
      <c r="G1030" s="269" t="str">
        <f>'Форма ОУ  ФГОС СОО'!D87</f>
        <v>нет</v>
      </c>
    </row>
    <row r="1031" spans="1:7" ht="47.25" customHeight="1">
      <c r="A1031" s="388"/>
      <c r="B1031" s="388"/>
      <c r="C1031" s="388"/>
      <c r="D1031" s="388"/>
      <c r="E1031" s="397" t="s">
        <v>1245</v>
      </c>
      <c r="F1031" s="397"/>
      <c r="G1031" s="269" t="str">
        <f>'Форма ОУ  ФГОС СОО'!D88</f>
        <v>да</v>
      </c>
    </row>
    <row r="1032" spans="1:7" ht="47.25" customHeight="1">
      <c r="A1032" s="388"/>
      <c r="B1032" s="388"/>
      <c r="C1032" s="388"/>
      <c r="D1032" s="388"/>
      <c r="E1032" s="397" t="s">
        <v>1246</v>
      </c>
      <c r="F1032" s="397"/>
      <c r="G1032" s="269" t="str">
        <f>'Форма ОУ  ФГОС СОО'!D89</f>
        <v>нет</v>
      </c>
    </row>
    <row r="1033" spans="1:7" ht="47.25" customHeight="1">
      <c r="A1033" s="388"/>
      <c r="B1033" s="388"/>
      <c r="C1033" s="388"/>
      <c r="D1033" s="388"/>
      <c r="E1033" s="397" t="s">
        <v>1247</v>
      </c>
      <c r="F1033" s="397"/>
      <c r="G1033" s="269" t="str">
        <f>'Форма ОУ  ФГОС СОО'!D90</f>
        <v>нет</v>
      </c>
    </row>
    <row r="1034" spans="1:7" ht="47.25" customHeight="1">
      <c r="A1034" s="388"/>
      <c r="B1034" s="388"/>
      <c r="C1034" s="388"/>
      <c r="D1034" s="388"/>
      <c r="E1034" s="397" t="s">
        <v>1248</v>
      </c>
      <c r="F1034" s="397"/>
      <c r="G1034" s="269" t="str">
        <f>'Форма ОУ  ФГОС СОО'!D91</f>
        <v>да</v>
      </c>
    </row>
    <row r="1035" spans="1:7" ht="47.25" customHeight="1">
      <c r="A1035" s="388"/>
      <c r="B1035" s="388"/>
      <c r="C1035" s="388"/>
      <c r="D1035" s="388"/>
      <c r="E1035" s="397" t="s">
        <v>1249</v>
      </c>
      <c r="F1035" s="397"/>
      <c r="G1035" s="269" t="str">
        <f>'Форма ОУ  ФГОС СОО'!D92</f>
        <v>да</v>
      </c>
    </row>
    <row r="1036" spans="1:7" ht="47.25" customHeight="1">
      <c r="A1036" s="388"/>
      <c r="B1036" s="388"/>
      <c r="C1036" s="388"/>
      <c r="D1036" s="388"/>
      <c r="E1036" s="397" t="s">
        <v>1250</v>
      </c>
      <c r="F1036" s="397"/>
      <c r="G1036" s="269" t="str">
        <f>'Форма ОУ  ФГОС СОО'!D93</f>
        <v>нет</v>
      </c>
    </row>
    <row r="1037" spans="1:7" ht="47.25" customHeight="1">
      <c r="A1037" s="388"/>
      <c r="B1037" s="388"/>
      <c r="C1037" s="388"/>
      <c r="D1037" s="388"/>
      <c r="E1037" s="398" t="s">
        <v>1251</v>
      </c>
      <c r="F1037" s="398"/>
      <c r="G1037" s="269" t="str">
        <f>'Форма ОУ  ФГОС СОО'!D94</f>
        <v>да</v>
      </c>
    </row>
    <row r="1038" spans="1:7" ht="47.25" customHeight="1">
      <c r="A1038" s="388"/>
      <c r="B1038" s="388"/>
      <c r="C1038" s="388"/>
      <c r="D1038" s="388"/>
      <c r="E1038" s="397" t="s">
        <v>1252</v>
      </c>
      <c r="F1038" s="397"/>
      <c r="G1038" s="269" t="str">
        <f>'Форма ОУ  ФГОС СОО'!D95</f>
        <v>да</v>
      </c>
    </row>
    <row r="1039" spans="1:7" ht="47.25" customHeight="1">
      <c r="A1039" s="388"/>
      <c r="B1039" s="388"/>
      <c r="C1039" s="388"/>
      <c r="D1039" s="388"/>
      <c r="E1039" s="397" t="s">
        <v>1253</v>
      </c>
      <c r="F1039" s="397"/>
      <c r="G1039" s="269" t="str">
        <f>'Форма ОУ  ФГОС СОО'!D96</f>
        <v>да</v>
      </c>
    </row>
    <row r="1040" spans="1:7" ht="47.25" customHeight="1">
      <c r="A1040" s="388"/>
      <c r="B1040" s="388"/>
      <c r="C1040" s="388"/>
      <c r="D1040" s="388"/>
      <c r="E1040" s="397" t="s">
        <v>1254</v>
      </c>
      <c r="F1040" s="397"/>
      <c r="G1040" s="269" t="str">
        <f>'Форма ОУ  ФГОС СОО'!D97</f>
        <v>да</v>
      </c>
    </row>
    <row r="1041" spans="1:7" ht="47.25" customHeight="1">
      <c r="A1041" s="388"/>
      <c r="B1041" s="388"/>
      <c r="C1041" s="388"/>
      <c r="D1041" s="388"/>
      <c r="E1041" s="397" t="s">
        <v>1255</v>
      </c>
      <c r="F1041" s="397"/>
      <c r="G1041" s="269" t="str">
        <f>'Форма ОУ  ФГОС СОО'!D98</f>
        <v>нет</v>
      </c>
    </row>
    <row r="1042" spans="1:7" ht="47.25" customHeight="1">
      <c r="A1042" s="388"/>
      <c r="B1042" s="388"/>
      <c r="C1042" s="388"/>
      <c r="D1042" s="388"/>
      <c r="E1042" s="397" t="s">
        <v>1256</v>
      </c>
      <c r="F1042" s="397"/>
      <c r="G1042" s="269" t="str">
        <f>'Форма ОУ  ФГОС СОО'!D99</f>
        <v>нет</v>
      </c>
    </row>
    <row r="1043" spans="1:7" ht="47.25" customHeight="1">
      <c r="A1043" s="388" t="s">
        <v>1257</v>
      </c>
      <c r="B1043" s="388"/>
      <c r="C1043" s="388"/>
      <c r="D1043" s="388"/>
      <c r="E1043" s="397" t="s">
        <v>1258</v>
      </c>
      <c r="F1043" s="397"/>
      <c r="G1043" s="269" t="str">
        <f>'Форма ОУ  ФГОС СОО'!D100</f>
        <v>нет</v>
      </c>
    </row>
    <row r="1044" spans="1:7" ht="47.25" customHeight="1">
      <c r="A1044" s="388"/>
      <c r="B1044" s="388"/>
      <c r="C1044" s="388"/>
      <c r="D1044" s="388"/>
      <c r="E1044" s="397" t="s">
        <v>1259</v>
      </c>
      <c r="F1044" s="397"/>
      <c r="G1044" s="269" t="str">
        <f>'Форма ОУ  ФГОС СОО'!D101</f>
        <v>да</v>
      </c>
    </row>
    <row r="1045" spans="1:7" ht="47.25" customHeight="1">
      <c r="A1045" s="388"/>
      <c r="B1045" s="388"/>
      <c r="C1045" s="388"/>
      <c r="D1045" s="388"/>
      <c r="E1045" s="397" t="s">
        <v>1260</v>
      </c>
      <c r="F1045" s="397"/>
      <c r="G1045" s="269" t="str">
        <f>'Форма ОУ  ФГОС СОО'!D102</f>
        <v>да</v>
      </c>
    </row>
    <row r="1046" spans="1:7" ht="47.25" customHeight="1">
      <c r="A1046" s="388"/>
      <c r="B1046" s="388"/>
      <c r="C1046" s="388"/>
      <c r="D1046" s="388"/>
      <c r="E1046" s="397" t="s">
        <v>1261</v>
      </c>
      <c r="F1046" s="397"/>
      <c r="G1046" s="269" t="str">
        <f>'Форма ОУ  ФГОС СОО'!D103</f>
        <v>нет</v>
      </c>
    </row>
    <row r="1047" spans="1:7" ht="47.25" customHeight="1">
      <c r="A1047" s="388"/>
      <c r="B1047" s="388"/>
      <c r="C1047" s="388"/>
      <c r="D1047" s="388"/>
      <c r="E1047" s="397" t="s">
        <v>1262</v>
      </c>
      <c r="F1047" s="397"/>
      <c r="G1047" s="269" t="str">
        <f>'Форма ОУ  ФГОС СОО'!D104</f>
        <v>да</v>
      </c>
    </row>
    <row r="1048" spans="1:7" ht="47.25" customHeight="1">
      <c r="A1048" s="388"/>
      <c r="B1048" s="388"/>
      <c r="C1048" s="388"/>
      <c r="D1048" s="388"/>
      <c r="E1048" s="397" t="s">
        <v>1263</v>
      </c>
      <c r="F1048" s="397"/>
      <c r="G1048" s="269" t="str">
        <f>'Форма ОУ  ФГОС СОО'!D105</f>
        <v>да</v>
      </c>
    </row>
    <row r="1049" spans="1:7" ht="47.25" customHeight="1">
      <c r="A1049" s="388"/>
      <c r="B1049" s="388"/>
      <c r="C1049" s="388"/>
      <c r="D1049" s="388"/>
      <c r="E1049" s="397" t="s">
        <v>1264</v>
      </c>
      <c r="F1049" s="397"/>
      <c r="G1049" s="269" t="str">
        <f>'Форма ОУ  ФГОС СОО'!D106</f>
        <v>нет</v>
      </c>
    </row>
    <row r="1050" spans="1:7" ht="47.25" customHeight="1">
      <c r="A1050" s="388"/>
      <c r="B1050" s="388"/>
      <c r="C1050" s="388"/>
      <c r="D1050" s="388"/>
      <c r="E1050" s="397" t="s">
        <v>1265</v>
      </c>
      <c r="F1050" s="397"/>
      <c r="G1050" s="269" t="str">
        <f>'Форма ОУ  ФГОС СОО'!D107</f>
        <v>да</v>
      </c>
    </row>
    <row r="1051" spans="1:7" ht="47.25" customHeight="1">
      <c r="A1051" s="388"/>
      <c r="B1051" s="388"/>
      <c r="C1051" s="388"/>
      <c r="D1051" s="388"/>
      <c r="E1051" s="397" t="s">
        <v>1266</v>
      </c>
      <c r="F1051" s="397"/>
      <c r="G1051" s="269" t="str">
        <f>'Форма ОУ  ФГОС СОО'!D108</f>
        <v>нет</v>
      </c>
    </row>
    <row r="1052" spans="1:7" ht="47.25" customHeight="1">
      <c r="A1052" s="388"/>
      <c r="B1052" s="388"/>
      <c r="C1052" s="388"/>
      <c r="D1052" s="388"/>
      <c r="E1052" s="397" t="s">
        <v>1267</v>
      </c>
      <c r="F1052" s="397"/>
      <c r="G1052" s="269" t="str">
        <f>'Форма ОУ  ФГОС СОО'!D109</f>
        <v>нет</v>
      </c>
    </row>
    <row r="1053" spans="1:7" ht="47.25" customHeight="1">
      <c r="A1053" s="388"/>
      <c r="B1053" s="388"/>
      <c r="C1053" s="388"/>
      <c r="D1053" s="388"/>
      <c r="E1053" s="397" t="s">
        <v>1268</v>
      </c>
      <c r="F1053" s="397"/>
      <c r="G1053" s="269" t="str">
        <f>'Форма ОУ  ФГОС СОО'!D110</f>
        <v>нет</v>
      </c>
    </row>
    <row r="1054" spans="1:7" ht="47.25" customHeight="1">
      <c r="A1054" s="388"/>
      <c r="B1054" s="388"/>
      <c r="C1054" s="388"/>
      <c r="D1054" s="388"/>
      <c r="E1054" s="397" t="s">
        <v>1269</v>
      </c>
      <c r="F1054" s="397"/>
      <c r="G1054" s="269" t="str">
        <f>'Форма ОУ  ФГОС СОО'!D111</f>
        <v>нет</v>
      </c>
    </row>
    <row r="1055" spans="1:7" ht="47.25" customHeight="1">
      <c r="A1055" s="388"/>
      <c r="B1055" s="388"/>
      <c r="C1055" s="388"/>
      <c r="D1055" s="388"/>
      <c r="E1055" s="397" t="s">
        <v>1270</v>
      </c>
      <c r="F1055" s="397"/>
      <c r="G1055" s="269" t="str">
        <f>'Форма ОУ  ФГОС СОО'!D112</f>
        <v>да</v>
      </c>
    </row>
    <row r="1056" spans="1:7" ht="47.25" customHeight="1">
      <c r="A1056" s="388"/>
      <c r="B1056" s="388"/>
      <c r="C1056" s="388"/>
      <c r="D1056" s="388"/>
      <c r="E1056" s="397" t="s">
        <v>1271</v>
      </c>
      <c r="F1056" s="397"/>
      <c r="G1056" s="269" t="str">
        <f>'Форма ОУ  ФГОС СОО'!D113</f>
        <v>нет</v>
      </c>
    </row>
    <row r="1057" spans="1:7" ht="47.25" customHeight="1">
      <c r="A1057" s="388"/>
      <c r="B1057" s="388"/>
      <c r="C1057" s="388"/>
      <c r="D1057" s="388"/>
      <c r="E1057" s="397" t="s">
        <v>1272</v>
      </c>
      <c r="F1057" s="397"/>
      <c r="G1057" s="269" t="str">
        <f>'Форма ОУ  ФГОС СОО'!D114</f>
        <v>нет</v>
      </c>
    </row>
    <row r="1058" spans="1:7" ht="47.25" customHeight="1">
      <c r="A1058" s="388"/>
      <c r="B1058" s="388"/>
      <c r="C1058" s="388"/>
      <c r="D1058" s="388"/>
      <c r="E1058" s="397" t="s">
        <v>1273</v>
      </c>
      <c r="F1058" s="397"/>
      <c r="G1058" s="269" t="str">
        <f>'Форма ОУ  ФГОС СОО'!D115</f>
        <v>нет</v>
      </c>
    </row>
    <row r="1059" spans="1:7" ht="47.25" customHeight="1">
      <c r="A1059" s="388"/>
      <c r="B1059" s="388"/>
      <c r="C1059" s="388"/>
      <c r="D1059" s="388"/>
      <c r="E1059" s="397" t="s">
        <v>1274</v>
      </c>
      <c r="F1059" s="397"/>
      <c r="G1059" s="269" t="str">
        <f>'Форма ОУ  ФГОС СОО'!D116</f>
        <v>нет</v>
      </c>
    </row>
    <row r="1060" spans="1:7" ht="47.25" customHeight="1">
      <c r="A1060" s="388"/>
      <c r="B1060" s="388"/>
      <c r="C1060" s="388"/>
      <c r="D1060" s="388"/>
      <c r="E1060" s="397" t="s">
        <v>1275</v>
      </c>
      <c r="F1060" s="397"/>
      <c r="G1060" s="269" t="str">
        <f>'Форма ОУ  ФГОС СОО'!D117</f>
        <v>нет</v>
      </c>
    </row>
    <row r="1061" spans="1:7" ht="47.25" customHeight="1">
      <c r="A1061" s="388"/>
      <c r="B1061" s="388"/>
      <c r="C1061" s="388"/>
      <c r="D1061" s="388"/>
      <c r="E1061" s="397" t="s">
        <v>1276</v>
      </c>
      <c r="F1061" s="397"/>
      <c r="G1061" s="269" t="str">
        <f>'Форма ОУ  ФГОС СОО'!D118</f>
        <v>нет</v>
      </c>
    </row>
    <row r="1062" spans="1:7" ht="47.25" customHeight="1">
      <c r="A1062" s="388"/>
      <c r="B1062" s="388"/>
      <c r="C1062" s="388"/>
      <c r="D1062" s="388"/>
      <c r="E1062" s="397" t="s">
        <v>1277</v>
      </c>
      <c r="F1062" s="397"/>
      <c r="G1062" s="269" t="str">
        <f>'Форма ОУ  ФГОС СОО'!D119</f>
        <v>нет</v>
      </c>
    </row>
    <row r="1063" spans="1:7" ht="47.25" customHeight="1">
      <c r="A1063" s="388"/>
      <c r="B1063" s="388"/>
      <c r="C1063" s="388"/>
      <c r="D1063" s="388"/>
      <c r="E1063" s="397" t="s">
        <v>1278</v>
      </c>
      <c r="F1063" s="397"/>
      <c r="G1063" s="269" t="str">
        <f>'Форма ОУ  ФГОС СОО'!D120</f>
        <v>нет</v>
      </c>
    </row>
    <row r="1064" spans="1:7" ht="47.25" customHeight="1">
      <c r="A1064" s="388"/>
      <c r="B1064" s="388"/>
      <c r="C1064" s="388"/>
      <c r="D1064" s="388"/>
      <c r="E1064" s="397" t="s">
        <v>1279</v>
      </c>
      <c r="F1064" s="397"/>
      <c r="G1064" s="269" t="str">
        <f>'Форма ОУ  ФГОС СОО'!D121</f>
        <v>нет</v>
      </c>
    </row>
    <row r="1065" spans="1:7" ht="47.25" customHeight="1">
      <c r="A1065" s="388"/>
      <c r="B1065" s="388"/>
      <c r="C1065" s="388"/>
      <c r="D1065" s="388"/>
      <c r="E1065" s="397" t="s">
        <v>1280</v>
      </c>
      <c r="F1065" s="397"/>
      <c r="G1065" s="269" t="str">
        <f>'Форма ОУ  ФГОС СОО'!D122</f>
        <v>нет</v>
      </c>
    </row>
    <row r="1066" spans="1:7" ht="47.25" customHeight="1">
      <c r="A1066" s="388"/>
      <c r="B1066" s="388"/>
      <c r="C1066" s="388"/>
      <c r="D1066" s="388"/>
      <c r="E1066" s="397" t="s">
        <v>1281</v>
      </c>
      <c r="F1066" s="397"/>
      <c r="G1066" s="269" t="str">
        <f>'Форма ОУ  ФГОС СОО'!D123</f>
        <v>нет</v>
      </c>
    </row>
    <row r="1067" spans="1:7" ht="47.25" customHeight="1">
      <c r="A1067" s="388"/>
      <c r="B1067" s="388"/>
      <c r="C1067" s="388"/>
      <c r="D1067" s="388"/>
      <c r="E1067" s="397" t="s">
        <v>1282</v>
      </c>
      <c r="F1067" s="397"/>
      <c r="G1067" s="269" t="str">
        <f>'Форма ОУ  ФГОС СОО'!D124</f>
        <v>нет</v>
      </c>
    </row>
    <row r="1068" spans="1:7" ht="47.25" customHeight="1">
      <c r="A1068" s="388"/>
      <c r="B1068" s="388"/>
      <c r="C1068" s="388"/>
      <c r="D1068" s="388"/>
      <c r="E1068" s="397" t="s">
        <v>1283</v>
      </c>
      <c r="F1068" s="397"/>
      <c r="G1068" s="269" t="str">
        <f>'Форма ОУ  ФГОС СОО'!D125</f>
        <v>да</v>
      </c>
    </row>
    <row r="1069" spans="1:7" ht="47.25" customHeight="1">
      <c r="A1069" s="388"/>
      <c r="B1069" s="388"/>
      <c r="C1069" s="388"/>
      <c r="D1069" s="388"/>
      <c r="E1069" s="397" t="s">
        <v>1284</v>
      </c>
      <c r="F1069" s="397"/>
      <c r="G1069" s="269" t="str">
        <f>'Форма ОУ  ФГОС СОО'!D126</f>
        <v>да</v>
      </c>
    </row>
    <row r="1070" spans="1:7" ht="47.25" customHeight="1">
      <c r="A1070" s="388"/>
      <c r="B1070" s="388"/>
      <c r="C1070" s="388"/>
      <c r="D1070" s="388"/>
      <c r="E1070" s="397" t="s">
        <v>1285</v>
      </c>
      <c r="F1070" s="397"/>
      <c r="G1070" s="269" t="str">
        <f>'Форма ОУ  ФГОС СОО'!D127</f>
        <v>нет</v>
      </c>
    </row>
    <row r="1071" spans="1:7" ht="47.25" customHeight="1">
      <c r="A1071" s="388" t="s">
        <v>1286</v>
      </c>
      <c r="B1071" s="388"/>
      <c r="C1071" s="388"/>
      <c r="D1071" s="388"/>
      <c r="E1071" s="397" t="s">
        <v>1287</v>
      </c>
      <c r="F1071" s="397"/>
      <c r="G1071" s="269" t="str">
        <f>'Форма ОУ  ФГОС СОО'!D128</f>
        <v>да</v>
      </c>
    </row>
    <row r="1072" spans="1:7" ht="47.25" customHeight="1">
      <c r="A1072" s="388"/>
      <c r="B1072" s="388"/>
      <c r="C1072" s="388"/>
      <c r="D1072" s="388"/>
      <c r="E1072" s="397" t="s">
        <v>1288</v>
      </c>
      <c r="F1072" s="397"/>
      <c r="G1072" s="269" t="str">
        <f>'Форма ОУ  ФГОС СОО'!D129</f>
        <v>да</v>
      </c>
    </row>
    <row r="1073" spans="1:7" ht="47.25" customHeight="1">
      <c r="A1073" s="388"/>
      <c r="B1073" s="388"/>
      <c r="C1073" s="388"/>
      <c r="D1073" s="388"/>
      <c r="E1073" s="397" t="s">
        <v>1289</v>
      </c>
      <c r="F1073" s="397"/>
      <c r="G1073" s="269" t="str">
        <f>'Форма ОУ  ФГОС СОО'!D130</f>
        <v>да</v>
      </c>
    </row>
    <row r="1074" spans="1:7" ht="47.25" customHeight="1">
      <c r="A1074" s="388"/>
      <c r="B1074" s="388"/>
      <c r="C1074" s="388"/>
      <c r="D1074" s="388"/>
      <c r="E1074" s="397" t="s">
        <v>1290</v>
      </c>
      <c r="F1074" s="397"/>
      <c r="G1074" s="269" t="str">
        <f>'Форма ОУ  ФГОС СОО'!D131</f>
        <v>нет</v>
      </c>
    </row>
    <row r="1075" spans="1:7" ht="47.25" customHeight="1">
      <c r="A1075" s="388"/>
      <c r="B1075" s="388"/>
      <c r="C1075" s="388"/>
      <c r="D1075" s="388"/>
      <c r="E1075" s="397" t="s">
        <v>1291</v>
      </c>
      <c r="F1075" s="397"/>
      <c r="G1075" s="269" t="str">
        <f>'Форма ОУ  ФГОС СОО'!D132</f>
        <v>да</v>
      </c>
    </row>
    <row r="1076" spans="1:7" ht="47.25" customHeight="1">
      <c r="A1076" s="388"/>
      <c r="B1076" s="388"/>
      <c r="C1076" s="388"/>
      <c r="D1076" s="388"/>
      <c r="E1076" s="397" t="s">
        <v>1292</v>
      </c>
      <c r="F1076" s="397"/>
      <c r="G1076" s="269" t="str">
        <f>'Форма ОУ  ФГОС СОО'!D133</f>
        <v>нет</v>
      </c>
    </row>
    <row r="1077" spans="1:7" ht="47.25" customHeight="1">
      <c r="A1077" s="388"/>
      <c r="B1077" s="388"/>
      <c r="C1077" s="388"/>
      <c r="D1077" s="388"/>
      <c r="E1077" s="397" t="s">
        <v>1293</v>
      </c>
      <c r="F1077" s="397"/>
      <c r="G1077" s="269" t="str">
        <f>'Форма ОУ  ФГОС СОО'!D134</f>
        <v>нет</v>
      </c>
    </row>
    <row r="1078" spans="1:7" ht="47.25" customHeight="1">
      <c r="A1078" s="388"/>
      <c r="B1078" s="388"/>
      <c r="C1078" s="388"/>
      <c r="D1078" s="388"/>
      <c r="E1078" s="397" t="s">
        <v>1294</v>
      </c>
      <c r="F1078" s="397"/>
      <c r="G1078" s="269" t="str">
        <f>'Форма ОУ  ФГОС СОО'!D135</f>
        <v>да</v>
      </c>
    </row>
    <row r="1079" spans="1:7" ht="47.25" customHeight="1">
      <c r="A1079" s="388"/>
      <c r="B1079" s="388"/>
      <c r="C1079" s="388"/>
      <c r="D1079" s="388"/>
      <c r="E1079" s="397" t="s">
        <v>1295</v>
      </c>
      <c r="F1079" s="397"/>
      <c r="G1079" s="269" t="str">
        <f>'Форма ОУ  ФГОС СОО'!D136</f>
        <v>да</v>
      </c>
    </row>
    <row r="1080" spans="1:7" ht="47.25" customHeight="1">
      <c r="A1080" s="388"/>
      <c r="B1080" s="388"/>
      <c r="C1080" s="388"/>
      <c r="D1080" s="388"/>
      <c r="E1080" s="397" t="s">
        <v>1296</v>
      </c>
      <c r="F1080" s="397"/>
      <c r="G1080" s="269" t="str">
        <f>'Форма ОУ  ФГОС СОО'!D137</f>
        <v>нет</v>
      </c>
    </row>
    <row r="1081" spans="1:7" ht="47.25" customHeight="1">
      <c r="A1081" s="388"/>
      <c r="B1081" s="388"/>
      <c r="C1081" s="388"/>
      <c r="D1081" s="388"/>
      <c r="E1081" s="397" t="s">
        <v>1297</v>
      </c>
      <c r="F1081" s="397"/>
      <c r="G1081" s="269" t="str">
        <f>'Форма ОУ  ФГОС СОО'!D138</f>
        <v>да</v>
      </c>
    </row>
    <row r="1082" spans="1:7" ht="47.25" customHeight="1">
      <c r="A1082" s="388"/>
      <c r="B1082" s="388"/>
      <c r="C1082" s="388"/>
      <c r="D1082" s="388"/>
      <c r="E1082" s="397" t="s">
        <v>1298</v>
      </c>
      <c r="F1082" s="397"/>
      <c r="G1082" s="269" t="str">
        <f>'Форма ОУ  ФГОС СОО'!D139</f>
        <v>нет</v>
      </c>
    </row>
    <row r="1083" spans="1:7" ht="47.25" customHeight="1">
      <c r="A1083" s="388"/>
      <c r="B1083" s="388"/>
      <c r="C1083" s="388"/>
      <c r="D1083" s="388"/>
      <c r="E1083" s="397" t="s">
        <v>1299</v>
      </c>
      <c r="F1083" s="397"/>
      <c r="G1083" s="269" t="str">
        <f>'Форма ОУ  ФГОС СОО'!D140</f>
        <v>нет</v>
      </c>
    </row>
    <row r="1084" spans="1:7" ht="47.25" customHeight="1">
      <c r="A1084" s="388"/>
      <c r="B1084" s="388"/>
      <c r="C1084" s="388"/>
      <c r="D1084" s="388"/>
      <c r="E1084" s="397" t="s">
        <v>1300</v>
      </c>
      <c r="F1084" s="397"/>
      <c r="G1084" s="269" t="str">
        <f>'Форма ОУ  ФГОС СОО'!D141</f>
        <v>нет</v>
      </c>
    </row>
    <row r="1085" spans="1:7" ht="47.25" customHeight="1">
      <c r="A1085" s="388"/>
      <c r="B1085" s="388"/>
      <c r="C1085" s="388"/>
      <c r="D1085" s="388"/>
      <c r="E1085" s="397" t="s">
        <v>1301</v>
      </c>
      <c r="F1085" s="397"/>
      <c r="G1085" s="269" t="str">
        <f>'Форма ОУ  ФГОС СОО'!D142</f>
        <v>нет</v>
      </c>
    </row>
    <row r="1086" spans="1:7" ht="47.25" customHeight="1">
      <c r="A1086" s="388"/>
      <c r="B1086" s="388"/>
      <c r="C1086" s="388"/>
      <c r="D1086" s="388"/>
      <c r="E1086" s="397" t="s">
        <v>1302</v>
      </c>
      <c r="F1086" s="397"/>
      <c r="G1086" s="269" t="str">
        <f>'Форма ОУ  ФГОС СОО'!D143</f>
        <v>да</v>
      </c>
    </row>
    <row r="1087" spans="1:7" ht="47.25" customHeight="1">
      <c r="A1087" s="388"/>
      <c r="B1087" s="388"/>
      <c r="C1087" s="388"/>
      <c r="D1087" s="388"/>
      <c r="E1087" s="397" t="s">
        <v>1303</v>
      </c>
      <c r="F1087" s="397"/>
      <c r="G1087" s="269" t="str">
        <f>'Форма ОУ  ФГОС СОО'!D144</f>
        <v>да</v>
      </c>
    </row>
    <row r="1088" spans="1:7" ht="47.25" customHeight="1">
      <c r="A1088" s="388"/>
      <c r="B1088" s="388"/>
      <c r="C1088" s="388"/>
      <c r="D1088" s="388"/>
      <c r="E1088" s="397" t="s">
        <v>1304</v>
      </c>
      <c r="F1088" s="397"/>
      <c r="G1088" s="269" t="str">
        <f>'Форма ОУ  ФГОС СОО'!D145</f>
        <v>да</v>
      </c>
    </row>
    <row r="1089" spans="1:7" ht="47.25" customHeight="1">
      <c r="A1089" s="388"/>
      <c r="B1089" s="388"/>
      <c r="C1089" s="388"/>
      <c r="D1089" s="388"/>
      <c r="E1089" s="397" t="s">
        <v>1305</v>
      </c>
      <c r="F1089" s="397"/>
      <c r="G1089" s="269" t="str">
        <f>'Форма ОУ  ФГОС СОО'!D146</f>
        <v>да</v>
      </c>
    </row>
    <row r="1090" spans="1:7" ht="47.25" customHeight="1">
      <c r="A1090" s="388"/>
      <c r="B1090" s="388"/>
      <c r="C1090" s="388"/>
      <c r="D1090" s="388"/>
      <c r="E1090" s="397" t="s">
        <v>1306</v>
      </c>
      <c r="F1090" s="397"/>
      <c r="G1090" s="269" t="str">
        <f>'Форма ОУ  ФГОС СОО'!D147</f>
        <v>нет</v>
      </c>
    </row>
    <row r="1091" spans="1:7" ht="47.25" customHeight="1">
      <c r="A1091" s="388"/>
      <c r="B1091" s="388"/>
      <c r="C1091" s="388"/>
      <c r="D1091" s="388"/>
      <c r="E1091" s="397" t="s">
        <v>1307</v>
      </c>
      <c r="F1091" s="397"/>
      <c r="G1091" s="269" t="str">
        <f>'Форма ОУ  ФГОС СОО'!D148</f>
        <v>нет</v>
      </c>
    </row>
    <row r="1092" spans="1:7" ht="47.25" customHeight="1">
      <c r="A1092" s="388"/>
      <c r="B1092" s="388"/>
      <c r="C1092" s="388"/>
      <c r="D1092" s="388"/>
      <c r="E1092" s="397" t="s">
        <v>1308</v>
      </c>
      <c r="F1092" s="397"/>
      <c r="G1092" s="269" t="str">
        <f>'Форма ОУ  ФГОС СОО'!D149</f>
        <v>нет</v>
      </c>
    </row>
    <row r="1093" spans="1:7" ht="47.25" customHeight="1">
      <c r="A1093" s="388"/>
      <c r="B1093" s="388"/>
      <c r="C1093" s="388"/>
      <c r="D1093" s="388"/>
      <c r="E1093" s="397" t="s">
        <v>1309</v>
      </c>
      <c r="F1093" s="397"/>
      <c r="G1093" s="269" t="str">
        <f>'Форма ОУ  ФГОС СОО'!D150</f>
        <v>да</v>
      </c>
    </row>
    <row r="1094" spans="1:7" ht="47.25" customHeight="1">
      <c r="A1094" s="388"/>
      <c r="B1094" s="388"/>
      <c r="C1094" s="388"/>
      <c r="D1094" s="388"/>
      <c r="E1094" s="397" t="s">
        <v>1310</v>
      </c>
      <c r="F1094" s="397"/>
      <c r="G1094" s="269" t="str">
        <f>'Форма ОУ  ФГОС СОО'!D151</f>
        <v>да</v>
      </c>
    </row>
    <row r="1095" spans="1:7" ht="47.25" customHeight="1">
      <c r="A1095" s="388"/>
      <c r="B1095" s="388"/>
      <c r="C1095" s="388"/>
      <c r="D1095" s="388"/>
      <c r="E1095" s="397" t="s">
        <v>1311</v>
      </c>
      <c r="F1095" s="397"/>
      <c r="G1095" s="269" t="str">
        <f>'Форма ОУ  ФГОС СОО'!D152</f>
        <v>да</v>
      </c>
    </row>
    <row r="1096" spans="1:7" ht="47.25" customHeight="1">
      <c r="A1096" s="388"/>
      <c r="B1096" s="388"/>
      <c r="C1096" s="388"/>
      <c r="D1096" s="388"/>
      <c r="E1096" s="397" t="s">
        <v>1312</v>
      </c>
      <c r="F1096" s="397"/>
      <c r="G1096" s="269" t="str">
        <f>'Форма ОУ  ФГОС СОО'!D153</f>
        <v>да</v>
      </c>
    </row>
    <row r="1097" spans="1:7" ht="47.25" customHeight="1">
      <c r="A1097" s="388"/>
      <c r="B1097" s="388"/>
      <c r="C1097" s="388"/>
      <c r="D1097" s="388"/>
      <c r="E1097" s="397" t="s">
        <v>1313</v>
      </c>
      <c r="F1097" s="397"/>
      <c r="G1097" s="269" t="str">
        <f>'Форма ОУ  ФГОС СОО'!D154</f>
        <v>нет</v>
      </c>
    </row>
    <row r="1098" spans="1:7" ht="47.25" customHeight="1">
      <c r="A1098" s="388"/>
      <c r="B1098" s="388"/>
      <c r="C1098" s="388"/>
      <c r="D1098" s="388"/>
      <c r="E1098" s="397" t="s">
        <v>1314</v>
      </c>
      <c r="F1098" s="397"/>
      <c r="G1098" s="269" t="str">
        <f>'Форма ОУ  ФГОС СОО'!D155</f>
        <v>нет</v>
      </c>
    </row>
    <row r="1099" spans="1:7" ht="47.25" customHeight="1">
      <c r="A1099" s="388"/>
      <c r="B1099" s="388"/>
      <c r="C1099" s="388"/>
      <c r="D1099" s="388"/>
      <c r="E1099" s="397" t="s">
        <v>1315</v>
      </c>
      <c r="F1099" s="397"/>
      <c r="G1099" s="269" t="str">
        <f>'Форма ОУ  ФГОС СОО'!D156</f>
        <v>нет</v>
      </c>
    </row>
    <row r="1100" spans="1:7" ht="47.25" customHeight="1">
      <c r="A1100" s="388"/>
      <c r="B1100" s="388"/>
      <c r="C1100" s="388"/>
      <c r="D1100" s="388"/>
      <c r="E1100" s="397" t="s">
        <v>1316</v>
      </c>
      <c r="F1100" s="397"/>
      <c r="G1100" s="269" t="str">
        <f>'Форма ОУ  ФГОС СОО'!D157</f>
        <v>да</v>
      </c>
    </row>
    <row r="1101" spans="1:7" ht="47.25" customHeight="1">
      <c r="A1101" s="388"/>
      <c r="B1101" s="388"/>
      <c r="C1101" s="388"/>
      <c r="D1101" s="388"/>
      <c r="E1101" s="397" t="s">
        <v>1317</v>
      </c>
      <c r="F1101" s="397"/>
      <c r="G1101" s="269" t="str">
        <f>'Форма ОУ  ФГОС СОО'!D158</f>
        <v>да</v>
      </c>
    </row>
    <row r="1102" spans="1:7" ht="47.25" customHeight="1">
      <c r="A1102" s="388"/>
      <c r="B1102" s="388"/>
      <c r="C1102" s="388"/>
      <c r="D1102" s="388"/>
      <c r="E1102" s="397" t="s">
        <v>1318</v>
      </c>
      <c r="F1102" s="397"/>
      <c r="G1102" s="269" t="str">
        <f>'Форма ОУ  ФГОС СОО'!D159</f>
        <v>нет</v>
      </c>
    </row>
    <row r="1103" spans="1:7" ht="47.25" customHeight="1">
      <c r="A1103" s="388"/>
      <c r="B1103" s="388"/>
      <c r="C1103" s="388"/>
      <c r="D1103" s="388"/>
      <c r="E1103" s="397" t="s">
        <v>1319</v>
      </c>
      <c r="F1103" s="397"/>
      <c r="G1103" s="269" t="str">
        <f>'Форма ОУ  ФГОС СОО'!D160</f>
        <v>нет</v>
      </c>
    </row>
  </sheetData>
  <mergeCells count="1004">
    <mergeCell ref="A1:A56"/>
    <mergeCell ref="B1:E1"/>
    <mergeCell ref="B2:B8"/>
    <mergeCell ref="C2:E2"/>
    <mergeCell ref="C3:E3"/>
    <mergeCell ref="C4:E4"/>
    <mergeCell ref="C5:E5"/>
    <mergeCell ref="C6:C8"/>
    <mergeCell ref="D6:E6"/>
    <mergeCell ref="D7:E7"/>
    <mergeCell ref="D8:E8"/>
    <mergeCell ref="B9:B23"/>
    <mergeCell ref="C9:E9"/>
    <mergeCell ref="C10:C13"/>
    <mergeCell ref="D10:D12"/>
    <mergeCell ref="D13:E13"/>
    <mergeCell ref="C14:C15"/>
    <mergeCell ref="D14:E14"/>
    <mergeCell ref="D15:E15"/>
    <mergeCell ref="C16:E16"/>
    <mergeCell ref="C18:D21"/>
    <mergeCell ref="E18:E19"/>
    <mergeCell ref="E20:E21"/>
    <mergeCell ref="C22:D23"/>
    <mergeCell ref="B24:B35"/>
    <mergeCell ref="C24:C35"/>
    <mergeCell ref="D24:D25"/>
    <mergeCell ref="D26:D27"/>
    <mergeCell ref="D28:D29"/>
    <mergeCell ref="D30:D31"/>
    <mergeCell ref="D32:D33"/>
    <mergeCell ref="D34:D35"/>
    <mergeCell ref="B36:B46"/>
    <mergeCell ref="C36:E36"/>
    <mergeCell ref="C37:E37"/>
    <mergeCell ref="C38:E38"/>
    <mergeCell ref="C39:C41"/>
    <mergeCell ref="D39:E39"/>
    <mergeCell ref="D40:E40"/>
    <mergeCell ref="D41:E41"/>
    <mergeCell ref="C42:E42"/>
    <mergeCell ref="C43:E43"/>
    <mergeCell ref="C44:D46"/>
    <mergeCell ref="B47:B5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A57:B60"/>
    <mergeCell ref="C57:E57"/>
    <mergeCell ref="C58:E58"/>
    <mergeCell ref="C59:E59"/>
    <mergeCell ref="C60:E60"/>
    <mergeCell ref="A61:A116"/>
    <mergeCell ref="B61:E61"/>
    <mergeCell ref="B62:B68"/>
    <mergeCell ref="C62:E62"/>
    <mergeCell ref="C63:E63"/>
    <mergeCell ref="C64:E64"/>
    <mergeCell ref="C65:E65"/>
    <mergeCell ref="C66:C68"/>
    <mergeCell ref="D66:E66"/>
    <mergeCell ref="D67:E67"/>
    <mergeCell ref="D68:E68"/>
    <mergeCell ref="B69:B83"/>
    <mergeCell ref="C69:E69"/>
    <mergeCell ref="C70:C73"/>
    <mergeCell ref="D70:D72"/>
    <mergeCell ref="D73:E73"/>
    <mergeCell ref="C74:C75"/>
    <mergeCell ref="D74:E74"/>
    <mergeCell ref="D75:E75"/>
    <mergeCell ref="C76:E76"/>
    <mergeCell ref="C78:D81"/>
    <mergeCell ref="E78:E79"/>
    <mergeCell ref="E80:E81"/>
    <mergeCell ref="C82:D83"/>
    <mergeCell ref="B84:B95"/>
    <mergeCell ref="C84:C95"/>
    <mergeCell ref="D84:D85"/>
    <mergeCell ref="D86:D87"/>
    <mergeCell ref="D88:D89"/>
    <mergeCell ref="D90:D91"/>
    <mergeCell ref="D92:D93"/>
    <mergeCell ref="D94:D95"/>
    <mergeCell ref="B96:B106"/>
    <mergeCell ref="C96:E96"/>
    <mergeCell ref="C97:E97"/>
    <mergeCell ref="C98:E98"/>
    <mergeCell ref="C99:C101"/>
    <mergeCell ref="D99:E99"/>
    <mergeCell ref="D100:E100"/>
    <mergeCell ref="D101:E101"/>
    <mergeCell ref="C102:E102"/>
    <mergeCell ref="C103:E103"/>
    <mergeCell ref="C104:D106"/>
    <mergeCell ref="B107:B11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A117:B120"/>
    <mergeCell ref="C117:E117"/>
    <mergeCell ref="C118:E118"/>
    <mergeCell ref="C119:E119"/>
    <mergeCell ref="C120:E120"/>
    <mergeCell ref="A121:A176"/>
    <mergeCell ref="B121:E121"/>
    <mergeCell ref="B122:B128"/>
    <mergeCell ref="C122:E122"/>
    <mergeCell ref="C123:E123"/>
    <mergeCell ref="C124:E124"/>
    <mergeCell ref="C125:E125"/>
    <mergeCell ref="C126:C128"/>
    <mergeCell ref="D126:E126"/>
    <mergeCell ref="D127:E127"/>
    <mergeCell ref="D128:E128"/>
    <mergeCell ref="B129:B143"/>
    <mergeCell ref="C129:E129"/>
    <mergeCell ref="C130:C133"/>
    <mergeCell ref="D130:D132"/>
    <mergeCell ref="D133:E133"/>
    <mergeCell ref="C134:C135"/>
    <mergeCell ref="D134:E134"/>
    <mergeCell ref="D135:E135"/>
    <mergeCell ref="C136:E136"/>
    <mergeCell ref="C138:D141"/>
    <mergeCell ref="E138:E139"/>
    <mergeCell ref="E140:E141"/>
    <mergeCell ref="C142:D143"/>
    <mergeCell ref="B144:B155"/>
    <mergeCell ref="C144:C155"/>
    <mergeCell ref="D144:D145"/>
    <mergeCell ref="D146:D147"/>
    <mergeCell ref="D148:D149"/>
    <mergeCell ref="D150:D151"/>
    <mergeCell ref="D152:D153"/>
    <mergeCell ref="D154:D155"/>
    <mergeCell ref="B156:B166"/>
    <mergeCell ref="C156:E156"/>
    <mergeCell ref="C157:E157"/>
    <mergeCell ref="C158:E158"/>
    <mergeCell ref="C159:C161"/>
    <mergeCell ref="D159:E159"/>
    <mergeCell ref="D160:E160"/>
    <mergeCell ref="D161:E161"/>
    <mergeCell ref="C162:E162"/>
    <mergeCell ref="C163:E163"/>
    <mergeCell ref="C164:D166"/>
    <mergeCell ref="B167:B17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A177:B180"/>
    <mergeCell ref="C177:E177"/>
    <mergeCell ref="C178:E178"/>
    <mergeCell ref="C179:E179"/>
    <mergeCell ref="C180:E180"/>
    <mergeCell ref="A181:A236"/>
    <mergeCell ref="B181:E181"/>
    <mergeCell ref="B182:B188"/>
    <mergeCell ref="C182:E182"/>
    <mergeCell ref="C183:E183"/>
    <mergeCell ref="C184:E184"/>
    <mergeCell ref="C185:E185"/>
    <mergeCell ref="C186:C188"/>
    <mergeCell ref="D186:E186"/>
    <mergeCell ref="D187:E187"/>
    <mergeCell ref="D188:E188"/>
    <mergeCell ref="B189:B203"/>
    <mergeCell ref="C189:E189"/>
    <mergeCell ref="C190:C193"/>
    <mergeCell ref="D190:D192"/>
    <mergeCell ref="D193:E193"/>
    <mergeCell ref="C194:C195"/>
    <mergeCell ref="D194:E194"/>
    <mergeCell ref="D195:E195"/>
    <mergeCell ref="C196:E196"/>
    <mergeCell ref="C198:D201"/>
    <mergeCell ref="E198:E199"/>
    <mergeCell ref="E200:E201"/>
    <mergeCell ref="C202:D203"/>
    <mergeCell ref="B204:B215"/>
    <mergeCell ref="C204:C215"/>
    <mergeCell ref="D204:D205"/>
    <mergeCell ref="D206:D207"/>
    <mergeCell ref="D208:D209"/>
    <mergeCell ref="D210:D211"/>
    <mergeCell ref="D212:D213"/>
    <mergeCell ref="D214:D215"/>
    <mergeCell ref="B216:B226"/>
    <mergeCell ref="C216:E216"/>
    <mergeCell ref="C217:E217"/>
    <mergeCell ref="C218:E218"/>
    <mergeCell ref="C219:C221"/>
    <mergeCell ref="D219:E219"/>
    <mergeCell ref="D220:E220"/>
    <mergeCell ref="D221:E221"/>
    <mergeCell ref="C222:E222"/>
    <mergeCell ref="C223:E223"/>
    <mergeCell ref="C224:D226"/>
    <mergeCell ref="B227:B23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A237:B240"/>
    <mergeCell ref="C237:E237"/>
    <mergeCell ref="C238:E238"/>
    <mergeCell ref="C239:E239"/>
    <mergeCell ref="C240:E240"/>
    <mergeCell ref="A241:A296"/>
    <mergeCell ref="B241:E241"/>
    <mergeCell ref="B242:B248"/>
    <mergeCell ref="C242:E242"/>
    <mergeCell ref="C243:E243"/>
    <mergeCell ref="C244:E244"/>
    <mergeCell ref="C245:E245"/>
    <mergeCell ref="C246:C248"/>
    <mergeCell ref="D246:E246"/>
    <mergeCell ref="D247:E247"/>
    <mergeCell ref="D248:E248"/>
    <mergeCell ref="B249:B263"/>
    <mergeCell ref="C249:E249"/>
    <mergeCell ref="C250:C253"/>
    <mergeCell ref="D250:D252"/>
    <mergeCell ref="D253:E253"/>
    <mergeCell ref="C254:C255"/>
    <mergeCell ref="D254:E254"/>
    <mergeCell ref="D255:E255"/>
    <mergeCell ref="C256:E256"/>
    <mergeCell ref="C258:D261"/>
    <mergeCell ref="E258:E259"/>
    <mergeCell ref="E260:E261"/>
    <mergeCell ref="C262:D263"/>
    <mergeCell ref="B264:B275"/>
    <mergeCell ref="C264:C275"/>
    <mergeCell ref="D264:D265"/>
    <mergeCell ref="D266:D267"/>
    <mergeCell ref="D268:D269"/>
    <mergeCell ref="D270:D271"/>
    <mergeCell ref="D272:D273"/>
    <mergeCell ref="D274:D275"/>
    <mergeCell ref="B276:B286"/>
    <mergeCell ref="C276:E276"/>
    <mergeCell ref="C277:E277"/>
    <mergeCell ref="C278:E278"/>
    <mergeCell ref="C279:C281"/>
    <mergeCell ref="D279:E279"/>
    <mergeCell ref="D280:E280"/>
    <mergeCell ref="D281:E281"/>
    <mergeCell ref="C282:E282"/>
    <mergeCell ref="C283:E283"/>
    <mergeCell ref="C284:D286"/>
    <mergeCell ref="B287:B29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A297:B300"/>
    <mergeCell ref="C297:E297"/>
    <mergeCell ref="C298:E298"/>
    <mergeCell ref="C299:E299"/>
    <mergeCell ref="C300:E300"/>
    <mergeCell ref="A301:A356"/>
    <mergeCell ref="B301:E301"/>
    <mergeCell ref="B302:B308"/>
    <mergeCell ref="C302:E302"/>
    <mergeCell ref="C303:E303"/>
    <mergeCell ref="C304:E304"/>
    <mergeCell ref="C305:E305"/>
    <mergeCell ref="C306:C308"/>
    <mergeCell ref="D306:E306"/>
    <mergeCell ref="D307:E307"/>
    <mergeCell ref="D308:E308"/>
    <mergeCell ref="B309:B323"/>
    <mergeCell ref="C309:E309"/>
    <mergeCell ref="C310:C313"/>
    <mergeCell ref="D310:D312"/>
    <mergeCell ref="D313:E313"/>
    <mergeCell ref="C314:C315"/>
    <mergeCell ref="D314:E314"/>
    <mergeCell ref="D315:E315"/>
    <mergeCell ref="C316:E316"/>
    <mergeCell ref="C318:D321"/>
    <mergeCell ref="E318:E319"/>
    <mergeCell ref="E320:E321"/>
    <mergeCell ref="C322:D323"/>
    <mergeCell ref="B324:B335"/>
    <mergeCell ref="C324:C335"/>
    <mergeCell ref="D324:D325"/>
    <mergeCell ref="D326:D327"/>
    <mergeCell ref="D328:D329"/>
    <mergeCell ref="D330:D331"/>
    <mergeCell ref="D332:D333"/>
    <mergeCell ref="D334:D335"/>
    <mergeCell ref="B336:B346"/>
    <mergeCell ref="C336:E336"/>
    <mergeCell ref="C337:E337"/>
    <mergeCell ref="C338:E338"/>
    <mergeCell ref="C339:C341"/>
    <mergeCell ref="D339:E339"/>
    <mergeCell ref="D340:E340"/>
    <mergeCell ref="D341:E341"/>
    <mergeCell ref="C342:E342"/>
    <mergeCell ref="C343:E343"/>
    <mergeCell ref="C344:D346"/>
    <mergeCell ref="B347:B35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A357:B360"/>
    <mergeCell ref="C357:E357"/>
    <mergeCell ref="C358:E358"/>
    <mergeCell ref="C359:E359"/>
    <mergeCell ref="C360:E360"/>
    <mergeCell ref="A361:A396"/>
    <mergeCell ref="B361:E361"/>
    <mergeCell ref="B362:B368"/>
    <mergeCell ref="C362:E362"/>
    <mergeCell ref="C363:E363"/>
    <mergeCell ref="C364:E364"/>
    <mergeCell ref="C365:E365"/>
    <mergeCell ref="C366:C368"/>
    <mergeCell ref="D366:E366"/>
    <mergeCell ref="D367:E367"/>
    <mergeCell ref="D368:E368"/>
    <mergeCell ref="B369:B380"/>
    <mergeCell ref="C369:C372"/>
    <mergeCell ref="D369:D371"/>
    <mergeCell ref="D372:E372"/>
    <mergeCell ref="C373:C374"/>
    <mergeCell ref="D373:E373"/>
    <mergeCell ref="D374:E374"/>
    <mergeCell ref="C375:E375"/>
    <mergeCell ref="C377:D380"/>
    <mergeCell ref="E377:E378"/>
    <mergeCell ref="E379:E380"/>
    <mergeCell ref="B381:D382"/>
    <mergeCell ref="B383:B396"/>
    <mergeCell ref="C383:C394"/>
    <mergeCell ref="D383:D384"/>
    <mergeCell ref="D385:D386"/>
    <mergeCell ref="D387:D388"/>
    <mergeCell ref="D389:D390"/>
    <mergeCell ref="D391:D392"/>
    <mergeCell ref="D393:D394"/>
    <mergeCell ref="C395:C396"/>
    <mergeCell ref="D395:E395"/>
    <mergeCell ref="D396:E396"/>
    <mergeCell ref="A397:B404"/>
    <mergeCell ref="C397:C402"/>
    <mergeCell ref="D397:D399"/>
    <mergeCell ref="D400:D402"/>
    <mergeCell ref="C403:E403"/>
    <mergeCell ref="C404:E404"/>
    <mergeCell ref="A405:A440"/>
    <mergeCell ref="B405:E405"/>
    <mergeCell ref="B406:B412"/>
    <mergeCell ref="C406:E406"/>
    <mergeCell ref="C407:E407"/>
    <mergeCell ref="C408:E408"/>
    <mergeCell ref="C409:E409"/>
    <mergeCell ref="C410:C412"/>
    <mergeCell ref="D410:E410"/>
    <mergeCell ref="D411:E411"/>
    <mergeCell ref="D412:E412"/>
    <mergeCell ref="B413:B424"/>
    <mergeCell ref="C413:C416"/>
    <mergeCell ref="D413:D415"/>
    <mergeCell ref="D416:E416"/>
    <mergeCell ref="C417:C418"/>
    <mergeCell ref="D417:E417"/>
    <mergeCell ref="D418:E418"/>
    <mergeCell ref="C419:E419"/>
    <mergeCell ref="C421:D424"/>
    <mergeCell ref="E421:E422"/>
    <mergeCell ref="E423:E424"/>
    <mergeCell ref="B425:D426"/>
    <mergeCell ref="B427:B440"/>
    <mergeCell ref="C427:C438"/>
    <mergeCell ref="D427:D428"/>
    <mergeCell ref="D429:D430"/>
    <mergeCell ref="D431:D432"/>
    <mergeCell ref="D433:D434"/>
    <mergeCell ref="D435:D436"/>
    <mergeCell ref="D437:D438"/>
    <mergeCell ref="C439:C440"/>
    <mergeCell ref="D439:E439"/>
    <mergeCell ref="D440:E440"/>
    <mergeCell ref="A441:B448"/>
    <mergeCell ref="C441:C446"/>
    <mergeCell ref="D441:D443"/>
    <mergeCell ref="D444:D446"/>
    <mergeCell ref="C447:E447"/>
    <mergeCell ref="C448:E448"/>
    <mergeCell ref="A449:A484"/>
    <mergeCell ref="B449:E449"/>
    <mergeCell ref="B450:B456"/>
    <mergeCell ref="C450:E450"/>
    <mergeCell ref="C451:E451"/>
    <mergeCell ref="C452:E452"/>
    <mergeCell ref="C453:E453"/>
    <mergeCell ref="C454:C456"/>
    <mergeCell ref="D454:E454"/>
    <mergeCell ref="D455:E455"/>
    <mergeCell ref="D456:E456"/>
    <mergeCell ref="B457:B468"/>
    <mergeCell ref="C457:C460"/>
    <mergeCell ref="D457:D459"/>
    <mergeCell ref="D460:E460"/>
    <mergeCell ref="C461:C462"/>
    <mergeCell ref="D461:E461"/>
    <mergeCell ref="D462:E462"/>
    <mergeCell ref="C463:E463"/>
    <mergeCell ref="C465:D468"/>
    <mergeCell ref="E465:E466"/>
    <mergeCell ref="E467:E468"/>
    <mergeCell ref="B469:D470"/>
    <mergeCell ref="B471:B484"/>
    <mergeCell ref="C471:C482"/>
    <mergeCell ref="D471:D472"/>
    <mergeCell ref="D473:D474"/>
    <mergeCell ref="D475:D476"/>
    <mergeCell ref="D477:D478"/>
    <mergeCell ref="D479:D480"/>
    <mergeCell ref="D481:D482"/>
    <mergeCell ref="C483:C484"/>
    <mergeCell ref="D483:E483"/>
    <mergeCell ref="D484:E484"/>
    <mergeCell ref="A485:B492"/>
    <mergeCell ref="C485:C490"/>
    <mergeCell ref="D485:D487"/>
    <mergeCell ref="D488:D490"/>
    <mergeCell ref="C491:E491"/>
    <mergeCell ref="C492:E492"/>
    <mergeCell ref="A493:A528"/>
    <mergeCell ref="B493:E493"/>
    <mergeCell ref="B494:B500"/>
    <mergeCell ref="C494:E494"/>
    <mergeCell ref="C495:E495"/>
    <mergeCell ref="C496:E496"/>
    <mergeCell ref="C497:E497"/>
    <mergeCell ref="C498:C500"/>
    <mergeCell ref="D498:E498"/>
    <mergeCell ref="D499:E499"/>
    <mergeCell ref="D500:E500"/>
    <mergeCell ref="B501:B512"/>
    <mergeCell ref="C501:C504"/>
    <mergeCell ref="D501:D503"/>
    <mergeCell ref="D504:E504"/>
    <mergeCell ref="C505:C506"/>
    <mergeCell ref="D505:E505"/>
    <mergeCell ref="D506:E506"/>
    <mergeCell ref="C507:E507"/>
    <mergeCell ref="C509:D512"/>
    <mergeCell ref="E509:E510"/>
    <mergeCell ref="E511:E512"/>
    <mergeCell ref="B513:D514"/>
    <mergeCell ref="B515:B528"/>
    <mergeCell ref="C515:C526"/>
    <mergeCell ref="D515:D516"/>
    <mergeCell ref="D517:D518"/>
    <mergeCell ref="D519:D520"/>
    <mergeCell ref="D521:D522"/>
    <mergeCell ref="D523:D524"/>
    <mergeCell ref="D525:D526"/>
    <mergeCell ref="C527:C528"/>
    <mergeCell ref="D527:E527"/>
    <mergeCell ref="D528:E528"/>
    <mergeCell ref="A529:B536"/>
    <mergeCell ref="C529:C534"/>
    <mergeCell ref="D529:D531"/>
    <mergeCell ref="D532:D534"/>
    <mergeCell ref="C535:E535"/>
    <mergeCell ref="C536:E536"/>
    <mergeCell ref="A537:A572"/>
    <mergeCell ref="B537:E537"/>
    <mergeCell ref="B538:B544"/>
    <mergeCell ref="C538:E538"/>
    <mergeCell ref="C539:E539"/>
    <mergeCell ref="C540:E540"/>
    <mergeCell ref="C541:E541"/>
    <mergeCell ref="C542:C544"/>
    <mergeCell ref="D542:E542"/>
    <mergeCell ref="D543:E543"/>
    <mergeCell ref="D544:E544"/>
    <mergeCell ref="B545:B556"/>
    <mergeCell ref="C545:C548"/>
    <mergeCell ref="D545:D547"/>
    <mergeCell ref="D548:E548"/>
    <mergeCell ref="C549:C550"/>
    <mergeCell ref="D549:E549"/>
    <mergeCell ref="D550:E550"/>
    <mergeCell ref="C551:E551"/>
    <mergeCell ref="C553:D556"/>
    <mergeCell ref="E553:E554"/>
    <mergeCell ref="E555:E556"/>
    <mergeCell ref="B557:D558"/>
    <mergeCell ref="B559:B572"/>
    <mergeCell ref="C559:C570"/>
    <mergeCell ref="D559:D560"/>
    <mergeCell ref="D561:D562"/>
    <mergeCell ref="D563:D564"/>
    <mergeCell ref="D565:D566"/>
    <mergeCell ref="D567:D568"/>
    <mergeCell ref="D569:D570"/>
    <mergeCell ref="C571:C572"/>
    <mergeCell ref="D571:E571"/>
    <mergeCell ref="D572:E572"/>
    <mergeCell ref="A573:B580"/>
    <mergeCell ref="C573:C578"/>
    <mergeCell ref="D573:D575"/>
    <mergeCell ref="D576:D578"/>
    <mergeCell ref="C579:E579"/>
    <mergeCell ref="C580:E580"/>
    <mergeCell ref="A581:A616"/>
    <mergeCell ref="B581:E581"/>
    <mergeCell ref="B582:B588"/>
    <mergeCell ref="C582:E582"/>
    <mergeCell ref="C583:E583"/>
    <mergeCell ref="C584:E584"/>
    <mergeCell ref="C585:E585"/>
    <mergeCell ref="C586:C588"/>
    <mergeCell ref="D586:E586"/>
    <mergeCell ref="D587:E587"/>
    <mergeCell ref="D588:E588"/>
    <mergeCell ref="B589:B600"/>
    <mergeCell ref="C589:C592"/>
    <mergeCell ref="D589:D591"/>
    <mergeCell ref="D592:E592"/>
    <mergeCell ref="C593:C594"/>
    <mergeCell ref="D593:E593"/>
    <mergeCell ref="D594:E594"/>
    <mergeCell ref="C595:E595"/>
    <mergeCell ref="C597:D600"/>
    <mergeCell ref="E597:E598"/>
    <mergeCell ref="E599:E600"/>
    <mergeCell ref="B601:D602"/>
    <mergeCell ref="B603:B616"/>
    <mergeCell ref="C603:C614"/>
    <mergeCell ref="D603:D604"/>
    <mergeCell ref="D605:D606"/>
    <mergeCell ref="D607:D608"/>
    <mergeCell ref="D609:D610"/>
    <mergeCell ref="D611:D612"/>
    <mergeCell ref="D613:D614"/>
    <mergeCell ref="C615:C616"/>
    <mergeCell ref="D615:E615"/>
    <mergeCell ref="D616:E616"/>
    <mergeCell ref="A617:B624"/>
    <mergeCell ref="C617:C622"/>
    <mergeCell ref="D617:D619"/>
    <mergeCell ref="D620:D622"/>
    <mergeCell ref="C623:E623"/>
    <mergeCell ref="C624:E624"/>
    <mergeCell ref="A625:A662"/>
    <mergeCell ref="B625:E625"/>
    <mergeCell ref="B626:B632"/>
    <mergeCell ref="C626:E626"/>
    <mergeCell ref="C627:E627"/>
    <mergeCell ref="C628:E628"/>
    <mergeCell ref="C629:E629"/>
    <mergeCell ref="C630:C632"/>
    <mergeCell ref="D630:E630"/>
    <mergeCell ref="D631:E631"/>
    <mergeCell ref="D632:E632"/>
    <mergeCell ref="B633:B642"/>
    <mergeCell ref="C633:C636"/>
    <mergeCell ref="D633:D635"/>
    <mergeCell ref="D636:E636"/>
    <mergeCell ref="C637:C638"/>
    <mergeCell ref="D637:E637"/>
    <mergeCell ref="D638:E638"/>
    <mergeCell ref="C639:C641"/>
    <mergeCell ref="D639:E639"/>
    <mergeCell ref="D640:D641"/>
    <mergeCell ref="C642:E642"/>
    <mergeCell ref="B643:B662"/>
    <mergeCell ref="C643:E643"/>
    <mergeCell ref="C644:D659"/>
    <mergeCell ref="C660:C662"/>
    <mergeCell ref="D660:E660"/>
    <mergeCell ref="D661:E662"/>
    <mergeCell ref="A663:B670"/>
    <mergeCell ref="C663:C668"/>
    <mergeCell ref="D663:D665"/>
    <mergeCell ref="D666:D668"/>
    <mergeCell ref="C669:E669"/>
    <mergeCell ref="C670:E670"/>
    <mergeCell ref="A671:A708"/>
    <mergeCell ref="B671:E671"/>
    <mergeCell ref="B672:B678"/>
    <mergeCell ref="C672:E672"/>
    <mergeCell ref="C673:E673"/>
    <mergeCell ref="C674:E674"/>
    <mergeCell ref="C675:E675"/>
    <mergeCell ref="C676:C678"/>
    <mergeCell ref="D676:E676"/>
    <mergeCell ref="D677:E677"/>
    <mergeCell ref="D678:E678"/>
    <mergeCell ref="B679:B688"/>
    <mergeCell ref="C679:C682"/>
    <mergeCell ref="D679:D681"/>
    <mergeCell ref="D682:E682"/>
    <mergeCell ref="C683:C684"/>
    <mergeCell ref="D683:E683"/>
    <mergeCell ref="D684:E684"/>
    <mergeCell ref="C685:C687"/>
    <mergeCell ref="D685:E685"/>
    <mergeCell ref="D686:D687"/>
    <mergeCell ref="C688:E688"/>
    <mergeCell ref="B689:B708"/>
    <mergeCell ref="C689:E689"/>
    <mergeCell ref="C690:D705"/>
    <mergeCell ref="C706:C708"/>
    <mergeCell ref="D706:E706"/>
    <mergeCell ref="D707:E708"/>
    <mergeCell ref="A709:B716"/>
    <mergeCell ref="C709:C714"/>
    <mergeCell ref="D709:D711"/>
    <mergeCell ref="D712:D714"/>
    <mergeCell ref="C715:E715"/>
    <mergeCell ref="C716:E716"/>
    <mergeCell ref="A717:A754"/>
    <mergeCell ref="B717:E717"/>
    <mergeCell ref="B718:B724"/>
    <mergeCell ref="C718:E718"/>
    <mergeCell ref="C719:E719"/>
    <mergeCell ref="C720:E720"/>
    <mergeCell ref="C721:E721"/>
    <mergeCell ref="C722:C724"/>
    <mergeCell ref="D722:E722"/>
    <mergeCell ref="D723:E723"/>
    <mergeCell ref="D724:E724"/>
    <mergeCell ref="B725:B734"/>
    <mergeCell ref="C725:C728"/>
    <mergeCell ref="D725:D727"/>
    <mergeCell ref="D728:E728"/>
    <mergeCell ref="C729:C730"/>
    <mergeCell ref="D729:E729"/>
    <mergeCell ref="D730:E730"/>
    <mergeCell ref="C731:C733"/>
    <mergeCell ref="D731:E731"/>
    <mergeCell ref="D732:D733"/>
    <mergeCell ref="C734:E734"/>
    <mergeCell ref="B735:B754"/>
    <mergeCell ref="C735:E735"/>
    <mergeCell ref="C736:D751"/>
    <mergeCell ref="C752:C754"/>
    <mergeCell ref="D752:E752"/>
    <mergeCell ref="D753:E754"/>
    <mergeCell ref="A755:B762"/>
    <mergeCell ref="C755:C760"/>
    <mergeCell ref="D755:D757"/>
    <mergeCell ref="D758:D760"/>
    <mergeCell ref="C761:E761"/>
    <mergeCell ref="C762:E762"/>
    <mergeCell ref="A763:A800"/>
    <mergeCell ref="B763:E763"/>
    <mergeCell ref="B764:B770"/>
    <mergeCell ref="C764:E764"/>
    <mergeCell ref="C765:E765"/>
    <mergeCell ref="C766:E766"/>
    <mergeCell ref="C767:E767"/>
    <mergeCell ref="C768:C770"/>
    <mergeCell ref="D768:E768"/>
    <mergeCell ref="D769:E769"/>
    <mergeCell ref="D770:E770"/>
    <mergeCell ref="B771:B780"/>
    <mergeCell ref="C771:C774"/>
    <mergeCell ref="D771:D773"/>
    <mergeCell ref="D774:E774"/>
    <mergeCell ref="C775:C776"/>
    <mergeCell ref="D775:E775"/>
    <mergeCell ref="D776:E776"/>
    <mergeCell ref="C777:C779"/>
    <mergeCell ref="D777:E777"/>
    <mergeCell ref="D778:D779"/>
    <mergeCell ref="C780:E780"/>
    <mergeCell ref="B781:B800"/>
    <mergeCell ref="C781:E781"/>
    <mergeCell ref="C782:D797"/>
    <mergeCell ref="C798:C800"/>
    <mergeCell ref="D798:E798"/>
    <mergeCell ref="D799:E800"/>
    <mergeCell ref="A801:B808"/>
    <mergeCell ref="C801:C806"/>
    <mergeCell ref="D801:D803"/>
    <mergeCell ref="D804:D806"/>
    <mergeCell ref="C807:E807"/>
    <mergeCell ref="C808:E808"/>
    <mergeCell ref="A809:A846"/>
    <mergeCell ref="B809:E809"/>
    <mergeCell ref="B810:B816"/>
    <mergeCell ref="C810:E810"/>
    <mergeCell ref="C811:E811"/>
    <mergeCell ref="C812:E812"/>
    <mergeCell ref="C813:E813"/>
    <mergeCell ref="C814:C816"/>
    <mergeCell ref="D814:E814"/>
    <mergeCell ref="D815:E815"/>
    <mergeCell ref="D816:E816"/>
    <mergeCell ref="B817:B826"/>
    <mergeCell ref="C817:C820"/>
    <mergeCell ref="D817:D819"/>
    <mergeCell ref="D820:E820"/>
    <mergeCell ref="C821:C822"/>
    <mergeCell ref="D821:E821"/>
    <mergeCell ref="D822:E822"/>
    <mergeCell ref="C823:C825"/>
    <mergeCell ref="D823:E823"/>
    <mergeCell ref="D824:D825"/>
    <mergeCell ref="C826:E826"/>
    <mergeCell ref="B827:B846"/>
    <mergeCell ref="C827:E827"/>
    <mergeCell ref="C828:D843"/>
    <mergeCell ref="C844:C846"/>
    <mergeCell ref="D844:E844"/>
    <mergeCell ref="D845:E846"/>
    <mergeCell ref="A847:B854"/>
    <mergeCell ref="C847:C852"/>
    <mergeCell ref="D847:D849"/>
    <mergeCell ref="D850:D852"/>
    <mergeCell ref="C853:E853"/>
    <mergeCell ref="C854:E854"/>
    <mergeCell ref="A855:A892"/>
    <mergeCell ref="B855:E855"/>
    <mergeCell ref="B856:B862"/>
    <mergeCell ref="C856:E856"/>
    <mergeCell ref="C857:E857"/>
    <mergeCell ref="C858:E858"/>
    <mergeCell ref="C859:E859"/>
    <mergeCell ref="C860:C862"/>
    <mergeCell ref="D860:E860"/>
    <mergeCell ref="D861:E861"/>
    <mergeCell ref="D862:E862"/>
    <mergeCell ref="B863:B872"/>
    <mergeCell ref="C863:C866"/>
    <mergeCell ref="D863:D865"/>
    <mergeCell ref="D866:E866"/>
    <mergeCell ref="C867:C868"/>
    <mergeCell ref="D867:E867"/>
    <mergeCell ref="D868:E868"/>
    <mergeCell ref="C869:C871"/>
    <mergeCell ref="D869:E869"/>
    <mergeCell ref="D870:D871"/>
    <mergeCell ref="C872:E872"/>
    <mergeCell ref="B873:B892"/>
    <mergeCell ref="C873:E873"/>
    <mergeCell ref="C874:D889"/>
    <mergeCell ref="C890:C892"/>
    <mergeCell ref="D890:E890"/>
    <mergeCell ref="D891:E892"/>
    <mergeCell ref="A893:B900"/>
    <mergeCell ref="C893:C898"/>
    <mergeCell ref="D893:D895"/>
    <mergeCell ref="D896:D898"/>
    <mergeCell ref="C899:E899"/>
    <mergeCell ref="C900:E900"/>
    <mergeCell ref="A901:F901"/>
    <mergeCell ref="A902:F902"/>
    <mergeCell ref="A903:F903"/>
    <mergeCell ref="A904:F904"/>
    <mergeCell ref="A905:F905"/>
    <mergeCell ref="A906:F906"/>
    <mergeCell ref="A907:F907"/>
    <mergeCell ref="A908:F908"/>
    <mergeCell ref="A909:F909"/>
    <mergeCell ref="A910:F910"/>
    <mergeCell ref="A911:F911"/>
    <mergeCell ref="A912:F912"/>
    <mergeCell ref="A913:F913"/>
    <mergeCell ref="A914:F914"/>
    <mergeCell ref="A915:F915"/>
    <mergeCell ref="A916:F916"/>
    <mergeCell ref="A917:F917"/>
    <mergeCell ref="A918:F918"/>
    <mergeCell ref="A919:F919"/>
    <mergeCell ref="A920:F920"/>
    <mergeCell ref="A921:E921"/>
    <mergeCell ref="A922:E922"/>
    <mergeCell ref="A923:E923"/>
    <mergeCell ref="A924:E924"/>
    <mergeCell ref="A925:E925"/>
    <mergeCell ref="A926:E926"/>
    <mergeCell ref="A927:E927"/>
    <mergeCell ref="A928:E928"/>
    <mergeCell ref="A929:E929"/>
    <mergeCell ref="A930:E930"/>
    <mergeCell ref="A931:E931"/>
    <mergeCell ref="A932:E932"/>
    <mergeCell ref="A933:E933"/>
    <mergeCell ref="A934:E934"/>
    <mergeCell ref="A935:E935"/>
    <mergeCell ref="A936:E936"/>
    <mergeCell ref="A937:E937"/>
    <mergeCell ref="A938:E938"/>
    <mergeCell ref="A939:E939"/>
    <mergeCell ref="A940:E940"/>
    <mergeCell ref="A941:E941"/>
    <mergeCell ref="A942:E942"/>
    <mergeCell ref="A943:E943"/>
    <mergeCell ref="A944:E944"/>
    <mergeCell ref="A945:E945"/>
    <mergeCell ref="A946:E946"/>
    <mergeCell ref="A947:E947"/>
    <mergeCell ref="A948:E948"/>
    <mergeCell ref="A949:E949"/>
    <mergeCell ref="A950:E950"/>
    <mergeCell ref="A951:E951"/>
    <mergeCell ref="A952:E952"/>
    <mergeCell ref="A953:E953"/>
    <mergeCell ref="A954:E954"/>
    <mergeCell ref="A955:E955"/>
    <mergeCell ref="A956:E956"/>
    <mergeCell ref="A957:E957"/>
    <mergeCell ref="A958:E958"/>
    <mergeCell ref="A959:E959"/>
    <mergeCell ref="A960:E960"/>
    <mergeCell ref="A961:E961"/>
    <mergeCell ref="A962:E962"/>
    <mergeCell ref="A963:E963"/>
    <mergeCell ref="A964:E964"/>
    <mergeCell ref="A965:E965"/>
    <mergeCell ref="A966:E966"/>
    <mergeCell ref="A967:E967"/>
    <mergeCell ref="A968:E968"/>
    <mergeCell ref="A969:E969"/>
    <mergeCell ref="A970:E970"/>
    <mergeCell ref="A971:E971"/>
    <mergeCell ref="A972:E972"/>
    <mergeCell ref="A973:E973"/>
    <mergeCell ref="A974:E974"/>
    <mergeCell ref="A975:F975"/>
    <mergeCell ref="A976:F976"/>
    <mergeCell ref="A977:F977"/>
    <mergeCell ref="A978:F978"/>
    <mergeCell ref="A979:F979"/>
    <mergeCell ref="A980:F980"/>
    <mergeCell ref="A981:F981"/>
    <mergeCell ref="A982:F982"/>
    <mergeCell ref="A983:F983"/>
    <mergeCell ref="A984:F984"/>
    <mergeCell ref="A985:F985"/>
    <mergeCell ref="A986:F986"/>
    <mergeCell ref="A987:D1042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67:F1067"/>
    <mergeCell ref="E1068:F1068"/>
    <mergeCell ref="E1069:F1069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98:F1098"/>
    <mergeCell ref="E1099:F1099"/>
    <mergeCell ref="E1100:F1100"/>
    <mergeCell ref="E1039:F1039"/>
    <mergeCell ref="E1040:F1040"/>
    <mergeCell ref="E1041:F1041"/>
    <mergeCell ref="E1042:F1042"/>
    <mergeCell ref="A1043:D1070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101:F1101"/>
    <mergeCell ref="E1102:F1102"/>
    <mergeCell ref="E1103:F1103"/>
    <mergeCell ref="E1070:F1070"/>
    <mergeCell ref="A1071:D1103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103"/>
  <sheetViews>
    <sheetView workbookViewId="0">
      <selection activeCell="G5" sqref="G5"/>
    </sheetView>
  </sheetViews>
  <sheetFormatPr defaultRowHeight="15"/>
  <cols>
    <col min="1" max="1" width="9.140625" style="288" customWidth="1"/>
    <col min="2" max="3" width="16.85546875" style="288" customWidth="1"/>
    <col min="4" max="4" width="20.5703125" style="288" customWidth="1"/>
    <col min="5" max="5" width="20.7109375" style="288" customWidth="1"/>
    <col min="6" max="6" width="15.28515625" style="289" customWidth="1"/>
    <col min="7" max="7" width="19.5703125" customWidth="1"/>
    <col min="8" max="1025" width="8.7109375" customWidth="1"/>
  </cols>
  <sheetData>
    <row r="1" spans="1:7" ht="15" customHeight="1">
      <c r="A1" s="429" t="s">
        <v>785</v>
      </c>
      <c r="B1" s="429"/>
      <c r="C1" s="429"/>
      <c r="D1" s="429"/>
      <c r="E1" s="429"/>
      <c r="F1" s="429"/>
      <c r="G1" s="290" t="str">
        <f>'Лист2 (2)'!G901</f>
        <v>Георгиевский</v>
      </c>
    </row>
    <row r="2" spans="1:7" ht="15" customHeight="1">
      <c r="A2" s="429" t="s">
        <v>790</v>
      </c>
      <c r="B2" s="429"/>
      <c r="C2" s="429"/>
      <c r="D2" s="429"/>
      <c r="E2" s="429"/>
      <c r="F2" s="429"/>
      <c r="G2" s="290" t="str">
        <f>'Лист2 (2)'!G902</f>
        <v xml:space="preserve">МБОУ СОШ№26 </v>
      </c>
    </row>
    <row r="3" spans="1:7" ht="15" customHeight="1">
      <c r="A3" s="429" t="s">
        <v>1048</v>
      </c>
      <c r="B3" s="429"/>
      <c r="C3" s="429"/>
      <c r="D3" s="429"/>
      <c r="E3" s="429"/>
      <c r="F3" s="429"/>
      <c r="G3" s="290">
        <f ca="1">'Лист2 (2)'!G903</f>
        <v>8</v>
      </c>
    </row>
    <row r="4" spans="1:7" ht="15" customHeight="1">
      <c r="A4" s="422" t="s">
        <v>798</v>
      </c>
      <c r="B4" s="422"/>
      <c r="C4" s="422"/>
      <c r="D4" s="422"/>
      <c r="E4" s="422"/>
      <c r="F4" s="422"/>
      <c r="G4" s="290" t="str">
        <f>'Лист2 (2)'!G975</f>
        <v>СОШ</v>
      </c>
    </row>
    <row r="5" spans="1:7" ht="17.25" customHeight="1">
      <c r="A5" s="444" t="s">
        <v>1490</v>
      </c>
      <c r="B5" s="445" t="s">
        <v>1488</v>
      </c>
      <c r="C5" s="445"/>
      <c r="D5" s="445"/>
      <c r="E5" s="445"/>
      <c r="F5" s="292" t="s">
        <v>786</v>
      </c>
      <c r="G5" s="290" t="str">
        <f ca="1">'Лист2 (2)'!G1</f>
        <v>1 класс</v>
      </c>
    </row>
    <row r="6" spans="1:7" ht="13.5" customHeight="1">
      <c r="A6" s="444"/>
      <c r="B6" s="446" t="s">
        <v>1060</v>
      </c>
      <c r="C6" s="447" t="s">
        <v>1065</v>
      </c>
      <c r="D6" s="447"/>
      <c r="E6" s="447"/>
      <c r="F6" s="293" t="s">
        <v>890</v>
      </c>
      <c r="G6" s="290">
        <f ca="1">'Лист2 (2)'!G2</f>
        <v>29</v>
      </c>
    </row>
    <row r="7" spans="1:7" ht="12" customHeight="1">
      <c r="A7" s="444"/>
      <c r="B7" s="446"/>
      <c r="C7" s="447" t="s">
        <v>1066</v>
      </c>
      <c r="D7" s="447"/>
      <c r="E7" s="447"/>
      <c r="F7" s="293" t="s">
        <v>890</v>
      </c>
      <c r="G7" s="290">
        <f ca="1">'Лист2 (2)'!G3</f>
        <v>0</v>
      </c>
    </row>
    <row r="8" spans="1:7" ht="12" customHeight="1">
      <c r="A8" s="444"/>
      <c r="B8" s="446"/>
      <c r="C8" s="447" t="s">
        <v>1067</v>
      </c>
      <c r="D8" s="447"/>
      <c r="E8" s="447"/>
      <c r="F8" s="293" t="s">
        <v>890</v>
      </c>
      <c r="G8" s="290">
        <f ca="1">'Лист2 (2)'!G4</f>
        <v>0</v>
      </c>
    </row>
    <row r="9" spans="1:7" ht="12" customHeight="1">
      <c r="A9" s="444"/>
      <c r="B9" s="446"/>
      <c r="C9" s="447" t="s">
        <v>1068</v>
      </c>
      <c r="D9" s="447"/>
      <c r="E9" s="447"/>
      <c r="F9" s="293" t="s">
        <v>890</v>
      </c>
      <c r="G9" s="290">
        <f ca="1">'Лист2 (2)'!G5</f>
        <v>3</v>
      </c>
    </row>
    <row r="10" spans="1:7" ht="12" customHeight="1">
      <c r="A10" s="444"/>
      <c r="B10" s="446"/>
      <c r="C10" s="447" t="s">
        <v>1069</v>
      </c>
      <c r="D10" s="431" t="s">
        <v>1098</v>
      </c>
      <c r="E10" s="431"/>
      <c r="F10" s="293" t="s">
        <v>890</v>
      </c>
      <c r="G10" s="290">
        <f ca="1">'Лист2 (2)'!G6</f>
        <v>2</v>
      </c>
    </row>
    <row r="11" spans="1:7" ht="12" customHeight="1">
      <c r="A11" s="444"/>
      <c r="B11" s="446"/>
      <c r="C11" s="447"/>
      <c r="D11" s="431" t="s">
        <v>1099</v>
      </c>
      <c r="E11" s="431"/>
      <c r="F11" s="293" t="s">
        <v>890</v>
      </c>
      <c r="G11" s="290">
        <f ca="1">'Лист2 (2)'!G7</f>
        <v>11</v>
      </c>
    </row>
    <row r="12" spans="1:7" ht="12" customHeight="1">
      <c r="A12" s="444"/>
      <c r="B12" s="446"/>
      <c r="C12" s="447"/>
      <c r="D12" s="431" t="s">
        <v>1100</v>
      </c>
      <c r="E12" s="431"/>
      <c r="F12" s="293" t="s">
        <v>890</v>
      </c>
      <c r="G12" s="290">
        <f ca="1">'Лист2 (2)'!G8</f>
        <v>1</v>
      </c>
    </row>
    <row r="13" spans="1:7" ht="12" customHeight="1">
      <c r="A13" s="444"/>
      <c r="B13" s="430" t="s">
        <v>1061</v>
      </c>
      <c r="C13" s="431" t="s">
        <v>1070</v>
      </c>
      <c r="D13" s="431"/>
      <c r="E13" s="431"/>
      <c r="F13" s="292" t="s">
        <v>786</v>
      </c>
      <c r="G13" s="290" t="str">
        <f ca="1">'Лист2 (2)'!G9</f>
        <v>– «Школа России»;</v>
      </c>
    </row>
    <row r="14" spans="1:7" ht="16.5" customHeight="1">
      <c r="A14" s="444"/>
      <c r="B14" s="430"/>
      <c r="C14" s="431" t="s">
        <v>1071</v>
      </c>
      <c r="D14" s="431" t="s">
        <v>1101</v>
      </c>
      <c r="E14" s="293" t="s">
        <v>1491</v>
      </c>
      <c r="F14" s="292" t="s">
        <v>824</v>
      </c>
      <c r="G14" s="290">
        <f ca="1">'Лист2 (2)'!G10</f>
        <v>0</v>
      </c>
    </row>
    <row r="15" spans="1:7" ht="16.5" customHeight="1">
      <c r="A15" s="444"/>
      <c r="B15" s="430"/>
      <c r="C15" s="431"/>
      <c r="D15" s="431"/>
      <c r="E15" s="293" t="s">
        <v>1492</v>
      </c>
      <c r="F15" s="292" t="s">
        <v>824</v>
      </c>
      <c r="G15" s="290">
        <f ca="1">'Лист2 (2)'!G11</f>
        <v>0</v>
      </c>
    </row>
    <row r="16" spans="1:7" ht="16.5" customHeight="1">
      <c r="A16" s="444"/>
      <c r="B16" s="430"/>
      <c r="C16" s="431"/>
      <c r="D16" s="431"/>
      <c r="E16" s="293" t="s">
        <v>1493</v>
      </c>
      <c r="F16" s="292" t="s">
        <v>824</v>
      </c>
      <c r="G16" s="290">
        <f ca="1">'Лист2 (2)'!G12</f>
        <v>0</v>
      </c>
    </row>
    <row r="17" spans="1:7" ht="20.25" customHeight="1">
      <c r="A17" s="444"/>
      <c r="B17" s="430"/>
      <c r="C17" s="431"/>
      <c r="D17" s="431" t="s">
        <v>1102</v>
      </c>
      <c r="E17" s="431"/>
      <c r="F17" s="292" t="s">
        <v>824</v>
      </c>
      <c r="G17" s="290">
        <f ca="1">'Лист2 (2)'!G13</f>
        <v>0</v>
      </c>
    </row>
    <row r="18" spans="1:7" ht="23.25" customHeight="1">
      <c r="A18" s="444"/>
      <c r="B18" s="430"/>
      <c r="C18" s="431" t="s">
        <v>1494</v>
      </c>
      <c r="D18" s="431" t="s">
        <v>1103</v>
      </c>
      <c r="E18" s="431"/>
      <c r="F18" s="292" t="s">
        <v>824</v>
      </c>
      <c r="G18" s="290">
        <f ca="1">'Лист2 (2)'!G14</f>
        <v>29</v>
      </c>
    </row>
    <row r="19" spans="1:7" ht="23.25" customHeight="1">
      <c r="A19" s="444"/>
      <c r="B19" s="430"/>
      <c r="C19" s="431"/>
      <c r="D19" s="431" t="s">
        <v>1104</v>
      </c>
      <c r="E19" s="431"/>
      <c r="F19" s="292" t="s">
        <v>824</v>
      </c>
      <c r="G19" s="290" t="str">
        <f ca="1">'Лист2 (2)'!G15</f>
        <v/>
      </c>
    </row>
    <row r="20" spans="1:7" ht="16.5" customHeight="1">
      <c r="A20" s="444"/>
      <c r="B20" s="430"/>
      <c r="C20" s="431" t="s">
        <v>1073</v>
      </c>
      <c r="D20" s="431"/>
      <c r="E20" s="431"/>
      <c r="F20" s="292" t="s">
        <v>786</v>
      </c>
      <c r="G20" s="290" t="str">
        <f ca="1">'Лист2 (2)'!G16</f>
        <v>в первую смену</v>
      </c>
    </row>
    <row r="21" spans="1:7" ht="23.25" customHeight="1">
      <c r="A21" s="444"/>
      <c r="B21" s="430"/>
      <c r="C21" s="293"/>
      <c r="D21" s="293"/>
      <c r="E21" s="293" t="s">
        <v>1117</v>
      </c>
      <c r="F21" s="292" t="s">
        <v>786</v>
      </c>
      <c r="G21" s="290">
        <f ca="1">'Лист2 (2)'!G17</f>
        <v>0</v>
      </c>
    </row>
    <row r="22" spans="1:7" ht="23.25" customHeight="1">
      <c r="A22" s="444"/>
      <c r="B22" s="430"/>
      <c r="C22" s="431" t="s">
        <v>1495</v>
      </c>
      <c r="D22" s="431"/>
      <c r="E22" s="431" t="s">
        <v>1118</v>
      </c>
      <c r="F22" s="294" t="s">
        <v>786</v>
      </c>
      <c r="G22" s="290">
        <f ca="1">'Лист2 (2)'!G18</f>
        <v>0</v>
      </c>
    </row>
    <row r="23" spans="1:7" ht="23.25" customHeight="1">
      <c r="A23" s="444"/>
      <c r="B23" s="430"/>
      <c r="C23" s="431"/>
      <c r="D23" s="431"/>
      <c r="E23" s="431"/>
      <c r="F23" s="294" t="s">
        <v>824</v>
      </c>
      <c r="G23" s="290">
        <f ca="1">'Лист2 (2)'!G19</f>
        <v>0</v>
      </c>
    </row>
    <row r="24" spans="1:7" ht="23.25" customHeight="1">
      <c r="A24" s="444"/>
      <c r="B24" s="430"/>
      <c r="C24" s="431"/>
      <c r="D24" s="431"/>
      <c r="E24" s="431" t="s">
        <v>1118</v>
      </c>
      <c r="F24" s="294" t="s">
        <v>786</v>
      </c>
      <c r="G24" s="290">
        <f ca="1">'Лист2 (2)'!G20</f>
        <v>0</v>
      </c>
    </row>
    <row r="25" spans="1:7" ht="23.25" customHeight="1">
      <c r="A25" s="444"/>
      <c r="B25" s="430"/>
      <c r="C25" s="431"/>
      <c r="D25" s="431"/>
      <c r="E25" s="431"/>
      <c r="F25" s="294" t="s">
        <v>824</v>
      </c>
      <c r="G25" s="290">
        <f ca="1">'Лист2 (2)'!G21</f>
        <v>0</v>
      </c>
    </row>
    <row r="26" spans="1:7" ht="23.25" customHeight="1">
      <c r="A26" s="444"/>
      <c r="B26" s="430"/>
      <c r="C26" s="431" t="s">
        <v>1496</v>
      </c>
      <c r="D26" s="431"/>
      <c r="E26" s="293" t="s">
        <v>1119</v>
      </c>
      <c r="F26" s="294" t="s">
        <v>1125</v>
      </c>
      <c r="G26" s="290">
        <f ca="1">'Лист2 (2)'!G22</f>
        <v>0</v>
      </c>
    </row>
    <row r="27" spans="1:7" ht="23.25" customHeight="1">
      <c r="A27" s="444"/>
      <c r="B27" s="430"/>
      <c r="C27" s="431"/>
      <c r="D27" s="431"/>
      <c r="E27" s="293" t="s">
        <v>1120</v>
      </c>
      <c r="F27" s="294" t="s">
        <v>824</v>
      </c>
      <c r="G27" s="290">
        <f ca="1">'Лист2 (2)'!G23</f>
        <v>0</v>
      </c>
    </row>
    <row r="28" spans="1:7" ht="23.25" customHeight="1">
      <c r="A28" s="444"/>
      <c r="B28" s="430" t="s">
        <v>1062</v>
      </c>
      <c r="C28" s="431" t="s">
        <v>1076</v>
      </c>
      <c r="D28" s="431" t="s">
        <v>1105</v>
      </c>
      <c r="E28" s="293" t="s">
        <v>1121</v>
      </c>
      <c r="F28" s="292" t="s">
        <v>824</v>
      </c>
      <c r="G28" s="290">
        <f ca="1">'Лист2 (2)'!G24</f>
        <v>0</v>
      </c>
    </row>
    <row r="29" spans="1:7" ht="23.25" customHeight="1">
      <c r="A29" s="444"/>
      <c r="B29" s="430"/>
      <c r="C29" s="431"/>
      <c r="D29" s="431"/>
      <c r="E29" s="293" t="s">
        <v>1122</v>
      </c>
      <c r="F29" s="292" t="s">
        <v>824</v>
      </c>
      <c r="G29" s="290">
        <f ca="1">'Лист2 (2)'!G25</f>
        <v>0</v>
      </c>
    </row>
    <row r="30" spans="1:7" ht="23.25" customHeight="1">
      <c r="A30" s="444"/>
      <c r="B30" s="430"/>
      <c r="C30" s="431"/>
      <c r="D30" s="431" t="s">
        <v>1106</v>
      </c>
      <c r="E30" s="293" t="s">
        <v>1121</v>
      </c>
      <c r="F30" s="292" t="s">
        <v>824</v>
      </c>
      <c r="G30" s="290">
        <f ca="1">'Лист2 (2)'!G26</f>
        <v>0</v>
      </c>
    </row>
    <row r="31" spans="1:7" ht="23.25" customHeight="1">
      <c r="A31" s="444"/>
      <c r="B31" s="430"/>
      <c r="C31" s="431"/>
      <c r="D31" s="431"/>
      <c r="E31" s="293" t="s">
        <v>1122</v>
      </c>
      <c r="F31" s="292" t="s">
        <v>824</v>
      </c>
      <c r="G31" s="290">
        <f ca="1">'Лист2 (2)'!G27</f>
        <v>0</v>
      </c>
    </row>
    <row r="32" spans="1:7" ht="23.25" customHeight="1">
      <c r="A32" s="444"/>
      <c r="B32" s="430"/>
      <c r="C32" s="431"/>
      <c r="D32" s="431" t="s">
        <v>1107</v>
      </c>
      <c r="E32" s="293" t="s">
        <v>1121</v>
      </c>
      <c r="F32" s="292" t="s">
        <v>824</v>
      </c>
      <c r="G32" s="290">
        <f ca="1">'Лист2 (2)'!G28</f>
        <v>29</v>
      </c>
    </row>
    <row r="33" spans="1:7" ht="23.25" customHeight="1">
      <c r="A33" s="444"/>
      <c r="B33" s="430"/>
      <c r="C33" s="431"/>
      <c r="D33" s="431"/>
      <c r="E33" s="293" t="s">
        <v>1122</v>
      </c>
      <c r="F33" s="292" t="s">
        <v>824</v>
      </c>
      <c r="G33" s="290">
        <f ca="1">'Лист2 (2)'!G29</f>
        <v>0</v>
      </c>
    </row>
    <row r="34" spans="1:7" ht="23.25" customHeight="1">
      <c r="A34" s="444"/>
      <c r="B34" s="430"/>
      <c r="C34" s="431"/>
      <c r="D34" s="431" t="s">
        <v>1108</v>
      </c>
      <c r="E34" s="293" t="s">
        <v>1121</v>
      </c>
      <c r="F34" s="292" t="s">
        <v>824</v>
      </c>
      <c r="G34" s="290">
        <f ca="1">'Лист2 (2)'!G30</f>
        <v>0</v>
      </c>
    </row>
    <row r="35" spans="1:7" ht="23.25" customHeight="1">
      <c r="A35" s="444"/>
      <c r="B35" s="430"/>
      <c r="C35" s="431"/>
      <c r="D35" s="431"/>
      <c r="E35" s="293" t="s">
        <v>1122</v>
      </c>
      <c r="F35" s="292" t="s">
        <v>824</v>
      </c>
      <c r="G35" s="290">
        <f ca="1">'Лист2 (2)'!G31</f>
        <v>0</v>
      </c>
    </row>
    <row r="36" spans="1:7" ht="23.25" customHeight="1">
      <c r="A36" s="444"/>
      <c r="B36" s="430"/>
      <c r="C36" s="431"/>
      <c r="D36" s="431" t="s">
        <v>1109</v>
      </c>
      <c r="E36" s="293" t="s">
        <v>1121</v>
      </c>
      <c r="F36" s="292" t="s">
        <v>824</v>
      </c>
      <c r="G36" s="290">
        <f ca="1">'Лист2 (2)'!G32</f>
        <v>0</v>
      </c>
    </row>
    <row r="37" spans="1:7" ht="23.25" customHeight="1">
      <c r="A37" s="444"/>
      <c r="B37" s="430"/>
      <c r="C37" s="431"/>
      <c r="D37" s="431"/>
      <c r="E37" s="293" t="s">
        <v>1122</v>
      </c>
      <c r="F37" s="292" t="s">
        <v>824</v>
      </c>
      <c r="G37" s="290">
        <f ca="1">'Лист2 (2)'!G33</f>
        <v>0</v>
      </c>
    </row>
    <row r="38" spans="1:7" ht="23.25" customHeight="1">
      <c r="A38" s="444"/>
      <c r="B38" s="430"/>
      <c r="C38" s="431"/>
      <c r="D38" s="431" t="s">
        <v>1110</v>
      </c>
      <c r="E38" s="293" t="s">
        <v>1121</v>
      </c>
      <c r="F38" s="292" t="s">
        <v>824</v>
      </c>
      <c r="G38" s="290">
        <f ca="1">'Лист2 (2)'!G34</f>
        <v>0</v>
      </c>
    </row>
    <row r="39" spans="1:7" ht="23.25" customHeight="1">
      <c r="A39" s="444"/>
      <c r="B39" s="430"/>
      <c r="C39" s="431"/>
      <c r="D39" s="431"/>
      <c r="E39" s="293" t="s">
        <v>1122</v>
      </c>
      <c r="F39" s="292" t="s">
        <v>824</v>
      </c>
      <c r="G39" s="290">
        <f ca="1">'Лист2 (2)'!G35</f>
        <v>0</v>
      </c>
    </row>
    <row r="40" spans="1:7" ht="23.25" customHeight="1">
      <c r="A40" s="444"/>
      <c r="B40" s="430" t="s">
        <v>1063</v>
      </c>
      <c r="C40" s="431" t="s">
        <v>1077</v>
      </c>
      <c r="D40" s="431"/>
      <c r="E40" s="431"/>
      <c r="F40" s="292" t="s">
        <v>786</v>
      </c>
      <c r="G40" s="290" t="str">
        <f ca="1">'Лист2 (2)'!G36</f>
        <v xml:space="preserve">от 1 до 1,25 ставки </v>
      </c>
    </row>
    <row r="41" spans="1:7" ht="23.25" customHeight="1">
      <c r="A41" s="444"/>
      <c r="B41" s="430"/>
      <c r="C41" s="431" t="s">
        <v>1078</v>
      </c>
      <c r="D41" s="431"/>
      <c r="E41" s="431"/>
      <c r="F41" s="292" t="s">
        <v>786</v>
      </c>
      <c r="G41" s="290" t="str">
        <f ca="1">'Лист2 (2)'!G37</f>
        <v>высшее педагогическое образование по направлению подготовки, соответствующему преподаваемому предмету</v>
      </c>
    </row>
    <row r="42" spans="1:7" ht="23.25" customHeight="1">
      <c r="A42" s="444"/>
      <c r="B42" s="430"/>
      <c r="C42" s="431" t="s">
        <v>1079</v>
      </c>
      <c r="D42" s="431"/>
      <c r="E42" s="431"/>
      <c r="F42" s="292" t="s">
        <v>1126</v>
      </c>
      <c r="G42" s="290">
        <f ca="1">'Лист2 (2)'!G38</f>
        <v>0</v>
      </c>
    </row>
    <row r="43" spans="1:7" ht="23.25" customHeight="1">
      <c r="A43" s="444"/>
      <c r="B43" s="430"/>
      <c r="C43" s="431" t="s">
        <v>1080</v>
      </c>
      <c r="D43" s="431" t="s">
        <v>1111</v>
      </c>
      <c r="E43" s="431"/>
      <c r="F43" s="292" t="s">
        <v>786</v>
      </c>
      <c r="G43" s="290">
        <f ca="1">'Лист2 (2)'!G39</f>
        <v>0</v>
      </c>
    </row>
    <row r="44" spans="1:7" ht="23.25" customHeight="1">
      <c r="A44" s="444"/>
      <c r="B44" s="430"/>
      <c r="C44" s="431"/>
      <c r="D44" s="431" t="s">
        <v>1112</v>
      </c>
      <c r="E44" s="431"/>
      <c r="F44" s="292" t="s">
        <v>786</v>
      </c>
      <c r="G44" s="290">
        <f ca="1">'Лист2 (2)'!G40</f>
        <v>0</v>
      </c>
    </row>
    <row r="45" spans="1:7" ht="23.25" customHeight="1">
      <c r="A45" s="444"/>
      <c r="B45" s="430"/>
      <c r="C45" s="431"/>
      <c r="D45" s="431" t="s">
        <v>1113</v>
      </c>
      <c r="E45" s="431"/>
      <c r="F45" s="292" t="s">
        <v>786</v>
      </c>
      <c r="G45" s="290">
        <f ca="1">'Лист2 (2)'!G41</f>
        <v>0</v>
      </c>
    </row>
    <row r="46" spans="1:7" ht="23.25" customHeight="1">
      <c r="A46" s="444"/>
      <c r="B46" s="430"/>
      <c r="C46" s="431" t="s">
        <v>1081</v>
      </c>
      <c r="D46" s="431"/>
      <c r="E46" s="431"/>
      <c r="F46" s="292" t="s">
        <v>786</v>
      </c>
      <c r="G46" s="290" t="str">
        <f ca="1">'Лист2 (2)'!G42</f>
        <v xml:space="preserve">от 25 до 30 лет </v>
      </c>
    </row>
    <row r="47" spans="1:7" ht="23.25" customHeight="1">
      <c r="A47" s="444"/>
      <c r="B47" s="430"/>
      <c r="C47" s="431" t="s">
        <v>1082</v>
      </c>
      <c r="D47" s="431"/>
      <c r="E47" s="431"/>
      <c r="F47" s="292" t="s">
        <v>786</v>
      </c>
      <c r="G47" s="290" t="str">
        <f ca="1">'Лист2 (2)'!G43</f>
        <v xml:space="preserve">высшая квалификационная категория </v>
      </c>
    </row>
    <row r="48" spans="1:7" ht="23.25" customHeight="1">
      <c r="A48" s="444"/>
      <c r="B48" s="430"/>
      <c r="C48" s="431" t="s">
        <v>1497</v>
      </c>
      <c r="D48" s="431"/>
      <c r="E48" s="293" t="s">
        <v>1123</v>
      </c>
      <c r="F48" s="292" t="s">
        <v>1126</v>
      </c>
      <c r="G48" s="290">
        <f ca="1">'Лист2 (2)'!G44</f>
        <v>0</v>
      </c>
    </row>
    <row r="49" spans="1:7" ht="23.25" customHeight="1">
      <c r="A49" s="444"/>
      <c r="B49" s="430"/>
      <c r="C49" s="431"/>
      <c r="D49" s="431"/>
      <c r="E49" s="293" t="s">
        <v>1124</v>
      </c>
      <c r="F49" s="292" t="s">
        <v>786</v>
      </c>
      <c r="G49" s="290">
        <f ca="1">'Лист2 (2)'!G45</f>
        <v>2019</v>
      </c>
    </row>
    <row r="50" spans="1:7" ht="23.25" customHeight="1">
      <c r="A50" s="444"/>
      <c r="B50" s="430"/>
      <c r="C50" s="431"/>
      <c r="D50" s="431"/>
      <c r="E50" s="293" t="s">
        <v>1113</v>
      </c>
      <c r="F50" s="292" t="s">
        <v>1127</v>
      </c>
      <c r="G50" s="290" t="str">
        <f ca="1">'Лист2 (2)'!G46</f>
        <v xml:space="preserve">СКИРО ПК и ПРО </v>
      </c>
    </row>
    <row r="51" spans="1:7" ht="23.25" customHeight="1">
      <c r="A51" s="444"/>
      <c r="B51" s="430" t="s">
        <v>1064</v>
      </c>
      <c r="C51" s="430" t="s">
        <v>1084</v>
      </c>
      <c r="D51" s="430"/>
      <c r="E51" s="430"/>
      <c r="F51" s="292" t="s">
        <v>786</v>
      </c>
      <c r="G51" s="290" t="str">
        <f ca="1">'Лист2 (2)'!G47</f>
        <v>да</v>
      </c>
    </row>
    <row r="52" spans="1:7" ht="23.25" customHeight="1">
      <c r="A52" s="444"/>
      <c r="B52" s="430"/>
      <c r="C52" s="430" t="s">
        <v>1085</v>
      </c>
      <c r="D52" s="430"/>
      <c r="E52" s="430"/>
      <c r="F52" s="292" t="s">
        <v>786</v>
      </c>
      <c r="G52" s="290" t="str">
        <f ca="1">'Лист2 (2)'!G48</f>
        <v>да</v>
      </c>
    </row>
    <row r="53" spans="1:7" ht="23.25" customHeight="1">
      <c r="A53" s="444"/>
      <c r="B53" s="430"/>
      <c r="C53" s="430" t="s">
        <v>1086</v>
      </c>
      <c r="D53" s="430"/>
      <c r="E53" s="430"/>
      <c r="F53" s="292" t="s">
        <v>786</v>
      </c>
      <c r="G53" s="290" t="str">
        <f ca="1">'Лист2 (2)'!G49</f>
        <v>да</v>
      </c>
    </row>
    <row r="54" spans="1:7" ht="23.25" customHeight="1">
      <c r="A54" s="444"/>
      <c r="B54" s="430"/>
      <c r="C54" s="430" t="s">
        <v>1087</v>
      </c>
      <c r="D54" s="430"/>
      <c r="E54" s="430"/>
      <c r="F54" s="292" t="s">
        <v>786</v>
      </c>
      <c r="G54" s="290" t="str">
        <f ca="1">'Лист2 (2)'!G50</f>
        <v>да</v>
      </c>
    </row>
    <row r="55" spans="1:7" ht="23.25" customHeight="1">
      <c r="A55" s="444"/>
      <c r="B55" s="430"/>
      <c r="C55" s="430" t="s">
        <v>1088</v>
      </c>
      <c r="D55" s="430"/>
      <c r="E55" s="430"/>
      <c r="F55" s="292" t="s">
        <v>786</v>
      </c>
      <c r="G55" s="290" t="str">
        <f ca="1">'Лист2 (2)'!G51</f>
        <v>да</v>
      </c>
    </row>
    <row r="56" spans="1:7" ht="23.25" customHeight="1">
      <c r="A56" s="444"/>
      <c r="B56" s="430"/>
      <c r="C56" s="431" t="s">
        <v>1089</v>
      </c>
      <c r="D56" s="431"/>
      <c r="E56" s="431"/>
      <c r="F56" s="292" t="s">
        <v>786</v>
      </c>
      <c r="G56" s="290" t="str">
        <f ca="1">'Лист2 (2)'!G52</f>
        <v>да</v>
      </c>
    </row>
    <row r="57" spans="1:7" ht="23.25" customHeight="1">
      <c r="A57" s="444"/>
      <c r="B57" s="430"/>
      <c r="C57" s="430" t="s">
        <v>1090</v>
      </c>
      <c r="D57" s="430"/>
      <c r="E57" s="430"/>
      <c r="F57" s="292" t="s">
        <v>786</v>
      </c>
      <c r="G57" s="290" t="str">
        <f ca="1">'Лист2 (2)'!G53</f>
        <v>да</v>
      </c>
    </row>
    <row r="58" spans="1:7" ht="23.25" customHeight="1">
      <c r="A58" s="444"/>
      <c r="B58" s="430"/>
      <c r="C58" s="430" t="s">
        <v>1091</v>
      </c>
      <c r="D58" s="430"/>
      <c r="E58" s="430"/>
      <c r="F58" s="292" t="s">
        <v>786</v>
      </c>
      <c r="G58" s="290" t="str">
        <f ca="1">'Лист2 (2)'!G54</f>
        <v>да</v>
      </c>
    </row>
    <row r="59" spans="1:7" ht="23.25" customHeight="1">
      <c r="A59" s="444"/>
      <c r="B59" s="430"/>
      <c r="C59" s="431" t="s">
        <v>1092</v>
      </c>
      <c r="D59" s="431"/>
      <c r="E59" s="431"/>
      <c r="F59" s="292" t="s">
        <v>786</v>
      </c>
      <c r="G59" s="290" t="str">
        <f ca="1">'Лист2 (2)'!G55</f>
        <v>да</v>
      </c>
    </row>
    <row r="60" spans="1:7" ht="23.25" customHeight="1">
      <c r="A60" s="444"/>
      <c r="B60" s="430"/>
      <c r="C60" s="430" t="s">
        <v>1093</v>
      </c>
      <c r="D60" s="430"/>
      <c r="E60" s="430"/>
      <c r="F60" s="292" t="s">
        <v>786</v>
      </c>
      <c r="G60" s="290" t="str">
        <f ca="1">'Лист2 (2)'!G56</f>
        <v>да</v>
      </c>
    </row>
    <row r="61" spans="1:7" ht="23.25" customHeight="1">
      <c r="A61" s="430" t="s">
        <v>1489</v>
      </c>
      <c r="B61" s="430"/>
      <c r="C61" s="433" t="s">
        <v>1094</v>
      </c>
      <c r="D61" s="433"/>
      <c r="E61" s="433"/>
      <c r="F61" s="292" t="s">
        <v>824</v>
      </c>
      <c r="G61" s="290">
        <f ca="1">'Лист2 (2)'!G57</f>
        <v>0</v>
      </c>
    </row>
    <row r="62" spans="1:7" ht="23.25" customHeight="1">
      <c r="A62" s="430"/>
      <c r="B62" s="430"/>
      <c r="C62" s="433" t="s">
        <v>1095</v>
      </c>
      <c r="D62" s="433"/>
      <c r="E62" s="433"/>
      <c r="F62" s="292" t="s">
        <v>824</v>
      </c>
      <c r="G62" s="290">
        <f ca="1">'Лист2 (2)'!G58</f>
        <v>0</v>
      </c>
    </row>
    <row r="63" spans="1:7" ht="23.25" customHeight="1">
      <c r="A63" s="430"/>
      <c r="B63" s="430"/>
      <c r="C63" s="433" t="s">
        <v>1096</v>
      </c>
      <c r="D63" s="433"/>
      <c r="E63" s="433"/>
      <c r="F63" s="292" t="s">
        <v>824</v>
      </c>
      <c r="G63" s="290">
        <f ca="1">'Лист2 (2)'!G59</f>
        <v>0</v>
      </c>
    </row>
    <row r="64" spans="1:7" ht="23.25" customHeight="1">
      <c r="A64" s="430"/>
      <c r="B64" s="430"/>
      <c r="C64" s="433" t="s">
        <v>1097</v>
      </c>
      <c r="D64" s="433"/>
      <c r="E64" s="433"/>
      <c r="F64" s="292" t="s">
        <v>824</v>
      </c>
      <c r="G64" s="290">
        <f ca="1">'Лист2 (2)'!G60</f>
        <v>0</v>
      </c>
    </row>
    <row r="65" spans="1:7" ht="23.25" customHeight="1">
      <c r="A65" s="444" t="s">
        <v>1490</v>
      </c>
      <c r="B65" s="436" t="s">
        <v>1488</v>
      </c>
      <c r="C65" s="436"/>
      <c r="D65" s="436"/>
      <c r="E65" s="436"/>
      <c r="F65" s="292" t="s">
        <v>786</v>
      </c>
      <c r="G65" s="290" t="str">
        <f ca="1">'Лист2 (2)'!G61</f>
        <v>1 класс</v>
      </c>
    </row>
    <row r="66" spans="1:7" ht="23.25" customHeight="1">
      <c r="A66" s="444"/>
      <c r="B66" s="430" t="s">
        <v>1060</v>
      </c>
      <c r="C66" s="431" t="s">
        <v>1065</v>
      </c>
      <c r="D66" s="431"/>
      <c r="E66" s="431"/>
      <c r="F66" s="293" t="s">
        <v>890</v>
      </c>
      <c r="G66" s="290">
        <f ca="1">'Лист2 (2)'!G62</f>
        <v>30</v>
      </c>
    </row>
    <row r="67" spans="1:7" ht="23.25" customHeight="1">
      <c r="A67" s="444"/>
      <c r="B67" s="430"/>
      <c r="C67" s="431" t="s">
        <v>1066</v>
      </c>
      <c r="D67" s="431"/>
      <c r="E67" s="431"/>
      <c r="F67" s="293" t="s">
        <v>890</v>
      </c>
      <c r="G67" s="290">
        <f ca="1">'Лист2 (2)'!G63</f>
        <v>0</v>
      </c>
    </row>
    <row r="68" spans="1:7" ht="23.25" customHeight="1">
      <c r="A68" s="444"/>
      <c r="B68" s="430"/>
      <c r="C68" s="431" t="s">
        <v>1067</v>
      </c>
      <c r="D68" s="431"/>
      <c r="E68" s="431"/>
      <c r="F68" s="293" t="s">
        <v>890</v>
      </c>
      <c r="G68" s="290">
        <f ca="1">'Лист2 (2)'!G64</f>
        <v>0</v>
      </c>
    </row>
    <row r="69" spans="1:7" ht="23.25" customHeight="1">
      <c r="A69" s="444"/>
      <c r="B69" s="430"/>
      <c r="C69" s="431" t="s">
        <v>1068</v>
      </c>
      <c r="D69" s="431"/>
      <c r="E69" s="431"/>
      <c r="F69" s="293" t="s">
        <v>890</v>
      </c>
      <c r="G69" s="290">
        <f ca="1">'Лист2 (2)'!G65</f>
        <v>10</v>
      </c>
    </row>
    <row r="70" spans="1:7" ht="23.25" customHeight="1">
      <c r="A70" s="444"/>
      <c r="B70" s="430"/>
      <c r="C70" s="431" t="s">
        <v>1069</v>
      </c>
      <c r="D70" s="431" t="s">
        <v>1098</v>
      </c>
      <c r="E70" s="431"/>
      <c r="F70" s="293" t="s">
        <v>890</v>
      </c>
      <c r="G70" s="290">
        <f ca="1">'Лист2 (2)'!G66</f>
        <v>1</v>
      </c>
    </row>
    <row r="71" spans="1:7" ht="23.25" customHeight="1">
      <c r="A71" s="444"/>
      <c r="B71" s="430"/>
      <c r="C71" s="431"/>
      <c r="D71" s="431" t="s">
        <v>1099</v>
      </c>
      <c r="E71" s="431"/>
      <c r="F71" s="293" t="s">
        <v>890</v>
      </c>
      <c r="G71" s="290">
        <f ca="1">'Лист2 (2)'!G67</f>
        <v>9</v>
      </c>
    </row>
    <row r="72" spans="1:7" ht="23.25" customHeight="1">
      <c r="A72" s="444"/>
      <c r="B72" s="430"/>
      <c r="C72" s="431"/>
      <c r="D72" s="431" t="s">
        <v>1100</v>
      </c>
      <c r="E72" s="431"/>
      <c r="F72" s="293" t="s">
        <v>890</v>
      </c>
      <c r="G72" s="290">
        <f ca="1">'Лист2 (2)'!G68</f>
        <v>1</v>
      </c>
    </row>
    <row r="73" spans="1:7" ht="23.25" customHeight="1">
      <c r="A73" s="444"/>
      <c r="B73" s="430" t="s">
        <v>1061</v>
      </c>
      <c r="C73" s="431" t="s">
        <v>1070</v>
      </c>
      <c r="D73" s="431"/>
      <c r="E73" s="431"/>
      <c r="F73" s="292" t="s">
        <v>786</v>
      </c>
      <c r="G73" s="290" t="str">
        <f ca="1">'Лист2 (2)'!G69</f>
        <v>– «Школа России»;</v>
      </c>
    </row>
    <row r="74" spans="1:7" ht="23.25" customHeight="1">
      <c r="A74" s="444"/>
      <c r="B74" s="430"/>
      <c r="C74" s="431" t="s">
        <v>1071</v>
      </c>
      <c r="D74" s="431" t="s">
        <v>1101</v>
      </c>
      <c r="E74" s="293" t="s">
        <v>1114</v>
      </c>
      <c r="F74" s="292" t="s">
        <v>824</v>
      </c>
      <c r="G74" s="290">
        <f ca="1">'Лист2 (2)'!G70</f>
        <v>0</v>
      </c>
    </row>
    <row r="75" spans="1:7" ht="23.25" customHeight="1">
      <c r="A75" s="444"/>
      <c r="B75" s="430"/>
      <c r="C75" s="431"/>
      <c r="D75" s="431"/>
      <c r="E75" s="293" t="s">
        <v>1115</v>
      </c>
      <c r="F75" s="292" t="s">
        <v>824</v>
      </c>
      <c r="G75" s="290">
        <f ca="1">'Лист2 (2)'!G71</f>
        <v>0</v>
      </c>
    </row>
    <row r="76" spans="1:7" ht="23.25" customHeight="1">
      <c r="A76" s="444"/>
      <c r="B76" s="430"/>
      <c r="C76" s="431"/>
      <c r="D76" s="431"/>
      <c r="E76" s="293" t="s">
        <v>1116</v>
      </c>
      <c r="F76" s="292" t="s">
        <v>824</v>
      </c>
      <c r="G76" s="290">
        <f ca="1">'Лист2 (2)'!G72</f>
        <v>0</v>
      </c>
    </row>
    <row r="77" spans="1:7" ht="23.25" customHeight="1">
      <c r="A77" s="444"/>
      <c r="B77" s="430"/>
      <c r="C77" s="431"/>
      <c r="D77" s="431" t="s">
        <v>1102</v>
      </c>
      <c r="E77" s="431"/>
      <c r="F77" s="292" t="s">
        <v>824</v>
      </c>
      <c r="G77" s="290">
        <f ca="1">'Лист2 (2)'!G73</f>
        <v>0</v>
      </c>
    </row>
    <row r="78" spans="1:7" ht="23.25" customHeight="1">
      <c r="A78" s="444"/>
      <c r="B78" s="430"/>
      <c r="C78" s="431" t="s">
        <v>1072</v>
      </c>
      <c r="D78" s="431" t="s">
        <v>1103</v>
      </c>
      <c r="E78" s="431"/>
      <c r="F78" s="292" t="s">
        <v>824</v>
      </c>
      <c r="G78" s="290">
        <f ca="1">'Лист2 (2)'!G74</f>
        <v>30</v>
      </c>
    </row>
    <row r="79" spans="1:7" ht="23.25" customHeight="1">
      <c r="A79" s="444"/>
      <c r="B79" s="430"/>
      <c r="C79" s="431"/>
      <c r="D79" s="431" t="s">
        <v>1104</v>
      </c>
      <c r="E79" s="431"/>
      <c r="F79" s="292" t="s">
        <v>824</v>
      </c>
      <c r="G79" s="290" t="str">
        <f ca="1">'Лист2 (2)'!G75</f>
        <v/>
      </c>
    </row>
    <row r="80" spans="1:7" ht="23.25" customHeight="1">
      <c r="A80" s="444"/>
      <c r="B80" s="430"/>
      <c r="C80" s="431" t="s">
        <v>1073</v>
      </c>
      <c r="D80" s="431"/>
      <c r="E80" s="431"/>
      <c r="F80" s="292" t="s">
        <v>786</v>
      </c>
      <c r="G80" s="290" t="str">
        <f ca="1">'Лист2 (2)'!G76</f>
        <v>в первую смену</v>
      </c>
    </row>
    <row r="81" spans="1:7" ht="23.25" customHeight="1">
      <c r="A81" s="444"/>
      <c r="B81" s="430"/>
      <c r="C81" s="293"/>
      <c r="D81" s="293"/>
      <c r="E81" s="293" t="s">
        <v>1117</v>
      </c>
      <c r="F81" s="292" t="s">
        <v>786</v>
      </c>
      <c r="G81" s="290">
        <f ca="1">'Лист2 (2)'!G77</f>
        <v>0</v>
      </c>
    </row>
    <row r="82" spans="1:7" ht="23.25" customHeight="1">
      <c r="A82" s="444"/>
      <c r="B82" s="430"/>
      <c r="C82" s="431" t="s">
        <v>1495</v>
      </c>
      <c r="D82" s="431"/>
      <c r="E82" s="431" t="s">
        <v>1118</v>
      </c>
      <c r="F82" s="294" t="s">
        <v>786</v>
      </c>
      <c r="G82" s="290">
        <f ca="1">'Лист2 (2)'!G78</f>
        <v>0</v>
      </c>
    </row>
    <row r="83" spans="1:7" ht="23.25" customHeight="1">
      <c r="A83" s="444"/>
      <c r="B83" s="430"/>
      <c r="C83" s="431"/>
      <c r="D83" s="431"/>
      <c r="E83" s="431"/>
      <c r="F83" s="294" t="s">
        <v>824</v>
      </c>
      <c r="G83" s="290">
        <f ca="1">'Лист2 (2)'!G79</f>
        <v>0</v>
      </c>
    </row>
    <row r="84" spans="1:7" ht="23.25" customHeight="1">
      <c r="A84" s="444"/>
      <c r="B84" s="430"/>
      <c r="C84" s="431"/>
      <c r="D84" s="431"/>
      <c r="E84" s="431" t="s">
        <v>1118</v>
      </c>
      <c r="F84" s="294" t="s">
        <v>786</v>
      </c>
      <c r="G84" s="290">
        <f ca="1">'Лист2 (2)'!G80</f>
        <v>0</v>
      </c>
    </row>
    <row r="85" spans="1:7" ht="23.25" customHeight="1">
      <c r="A85" s="444"/>
      <c r="B85" s="430"/>
      <c r="C85" s="431"/>
      <c r="D85" s="431"/>
      <c r="E85" s="431"/>
      <c r="F85" s="294" t="s">
        <v>824</v>
      </c>
      <c r="G85" s="290">
        <f ca="1">'Лист2 (2)'!G81</f>
        <v>0</v>
      </c>
    </row>
    <row r="86" spans="1:7" ht="23.25" customHeight="1">
      <c r="A86" s="444"/>
      <c r="B86" s="430"/>
      <c r="C86" s="431" t="s">
        <v>1496</v>
      </c>
      <c r="D86" s="431"/>
      <c r="E86" s="293" t="s">
        <v>1119</v>
      </c>
      <c r="F86" s="294" t="s">
        <v>1125</v>
      </c>
      <c r="G86" s="290">
        <f ca="1">'Лист2 (2)'!G82</f>
        <v>0</v>
      </c>
    </row>
    <row r="87" spans="1:7" ht="23.25" customHeight="1">
      <c r="A87" s="444"/>
      <c r="B87" s="430"/>
      <c r="C87" s="431"/>
      <c r="D87" s="431"/>
      <c r="E87" s="293" t="s">
        <v>1120</v>
      </c>
      <c r="F87" s="294" t="s">
        <v>824</v>
      </c>
      <c r="G87" s="290">
        <f ca="1">'Лист2 (2)'!G83</f>
        <v>0</v>
      </c>
    </row>
    <row r="88" spans="1:7" ht="23.25" customHeight="1">
      <c r="A88" s="444"/>
      <c r="B88" s="430" t="s">
        <v>1062</v>
      </c>
      <c r="C88" s="431" t="s">
        <v>1076</v>
      </c>
      <c r="D88" s="431" t="s">
        <v>1105</v>
      </c>
      <c r="E88" s="293" t="s">
        <v>1121</v>
      </c>
      <c r="F88" s="292" t="s">
        <v>824</v>
      </c>
      <c r="G88" s="290">
        <f ca="1">'Лист2 (2)'!G84</f>
        <v>0</v>
      </c>
    </row>
    <row r="89" spans="1:7" ht="23.25" customHeight="1">
      <c r="A89" s="444"/>
      <c r="B89" s="430"/>
      <c r="C89" s="431"/>
      <c r="D89" s="431"/>
      <c r="E89" s="293" t="s">
        <v>1122</v>
      </c>
      <c r="F89" s="292" t="s">
        <v>824</v>
      </c>
      <c r="G89" s="290">
        <f ca="1">'Лист2 (2)'!G85</f>
        <v>0</v>
      </c>
    </row>
    <row r="90" spans="1:7" ht="23.25" customHeight="1">
      <c r="A90" s="444"/>
      <c r="B90" s="430"/>
      <c r="C90" s="431"/>
      <c r="D90" s="431" t="s">
        <v>1106</v>
      </c>
      <c r="E90" s="293" t="s">
        <v>1121</v>
      </c>
      <c r="F90" s="292" t="s">
        <v>824</v>
      </c>
      <c r="G90" s="290">
        <f ca="1">'Лист2 (2)'!G86</f>
        <v>0</v>
      </c>
    </row>
    <row r="91" spans="1:7" ht="23.25" customHeight="1">
      <c r="A91" s="444"/>
      <c r="B91" s="430"/>
      <c r="C91" s="431"/>
      <c r="D91" s="431"/>
      <c r="E91" s="293" t="s">
        <v>1122</v>
      </c>
      <c r="F91" s="292" t="s">
        <v>824</v>
      </c>
      <c r="G91" s="290">
        <f ca="1">'Лист2 (2)'!G87</f>
        <v>0</v>
      </c>
    </row>
    <row r="92" spans="1:7" ht="23.25" customHeight="1">
      <c r="A92" s="444"/>
      <c r="B92" s="430"/>
      <c r="C92" s="431"/>
      <c r="D92" s="431" t="s">
        <v>1107</v>
      </c>
      <c r="E92" s="293" t="s">
        <v>1121</v>
      </c>
      <c r="F92" s="292" t="s">
        <v>824</v>
      </c>
      <c r="G92" s="290">
        <f ca="1">'Лист2 (2)'!G88</f>
        <v>0</v>
      </c>
    </row>
    <row r="93" spans="1:7" ht="23.25" customHeight="1">
      <c r="A93" s="444"/>
      <c r="B93" s="430"/>
      <c r="C93" s="431"/>
      <c r="D93" s="431"/>
      <c r="E93" s="293" t="s">
        <v>1122</v>
      </c>
      <c r="F93" s="292" t="s">
        <v>824</v>
      </c>
      <c r="G93" s="290">
        <f ca="1">'Лист2 (2)'!G89</f>
        <v>0</v>
      </c>
    </row>
    <row r="94" spans="1:7" ht="23.25" customHeight="1">
      <c r="A94" s="444"/>
      <c r="B94" s="430"/>
      <c r="C94" s="431"/>
      <c r="D94" s="431" t="s">
        <v>1108</v>
      </c>
      <c r="E94" s="293" t="s">
        <v>1121</v>
      </c>
      <c r="F94" s="292" t="s">
        <v>824</v>
      </c>
      <c r="G94" s="290">
        <f ca="1">'Лист2 (2)'!G90</f>
        <v>30</v>
      </c>
    </row>
    <row r="95" spans="1:7" ht="23.25" customHeight="1">
      <c r="A95" s="444"/>
      <c r="B95" s="430"/>
      <c r="C95" s="431"/>
      <c r="D95" s="431"/>
      <c r="E95" s="293" t="s">
        <v>1122</v>
      </c>
      <c r="F95" s="292" t="s">
        <v>824</v>
      </c>
      <c r="G95" s="290">
        <f ca="1">'Лист2 (2)'!G91</f>
        <v>0</v>
      </c>
    </row>
    <row r="96" spans="1:7" ht="23.25" customHeight="1">
      <c r="A96" s="444"/>
      <c r="B96" s="430"/>
      <c r="C96" s="431"/>
      <c r="D96" s="431" t="s">
        <v>1109</v>
      </c>
      <c r="E96" s="293" t="s">
        <v>1121</v>
      </c>
      <c r="F96" s="292" t="s">
        <v>824</v>
      </c>
      <c r="G96" s="290">
        <f ca="1">'Лист2 (2)'!G92</f>
        <v>0</v>
      </c>
    </row>
    <row r="97" spans="1:7" ht="23.25" customHeight="1">
      <c r="A97" s="444"/>
      <c r="B97" s="430"/>
      <c r="C97" s="431"/>
      <c r="D97" s="431"/>
      <c r="E97" s="293" t="s">
        <v>1122</v>
      </c>
      <c r="F97" s="292" t="s">
        <v>824</v>
      </c>
      <c r="G97" s="290">
        <f ca="1">'Лист2 (2)'!G93</f>
        <v>0</v>
      </c>
    </row>
    <row r="98" spans="1:7" ht="23.25" customHeight="1">
      <c r="A98" s="444"/>
      <c r="B98" s="430"/>
      <c r="C98" s="431"/>
      <c r="D98" s="431" t="s">
        <v>1110</v>
      </c>
      <c r="E98" s="293" t="s">
        <v>1121</v>
      </c>
      <c r="F98" s="292" t="s">
        <v>824</v>
      </c>
      <c r="G98" s="290">
        <f ca="1">'Лист2 (2)'!G94</f>
        <v>0</v>
      </c>
    </row>
    <row r="99" spans="1:7" ht="23.25" customHeight="1">
      <c r="A99" s="444"/>
      <c r="B99" s="430"/>
      <c r="C99" s="431"/>
      <c r="D99" s="431"/>
      <c r="E99" s="293" t="s">
        <v>1122</v>
      </c>
      <c r="F99" s="292" t="s">
        <v>824</v>
      </c>
      <c r="G99" s="290">
        <f ca="1">'Лист2 (2)'!G95</f>
        <v>0</v>
      </c>
    </row>
    <row r="100" spans="1:7" ht="23.25" customHeight="1">
      <c r="A100" s="444"/>
      <c r="B100" s="430" t="s">
        <v>1063</v>
      </c>
      <c r="C100" s="431" t="s">
        <v>1077</v>
      </c>
      <c r="D100" s="431"/>
      <c r="E100" s="431"/>
      <c r="F100" s="292" t="s">
        <v>786</v>
      </c>
      <c r="G100" s="290" t="str">
        <f ca="1">'Лист2 (2)'!G96</f>
        <v xml:space="preserve">от 0,5 до 1 ставки </v>
      </c>
    </row>
    <row r="101" spans="1:7" ht="23.25" customHeight="1">
      <c r="A101" s="444"/>
      <c r="B101" s="430"/>
      <c r="C101" s="431" t="s">
        <v>1078</v>
      </c>
      <c r="D101" s="431"/>
      <c r="E101" s="431"/>
      <c r="F101" s="292" t="s">
        <v>786</v>
      </c>
      <c r="G101" s="290" t="str">
        <f ca="1">'Лист2 (2)'!G97</f>
        <v>высшее педагогическое образование по направлению подготовки, соответствующему преподаваемому предмету</v>
      </c>
    </row>
    <row r="102" spans="1:7" ht="23.25" customHeight="1">
      <c r="A102" s="444"/>
      <c r="B102" s="430"/>
      <c r="C102" s="431" t="s">
        <v>1079</v>
      </c>
      <c r="D102" s="431"/>
      <c r="E102" s="431"/>
      <c r="F102" s="292" t="s">
        <v>1126</v>
      </c>
      <c r="G102" s="290">
        <f ca="1">'Лист2 (2)'!G98</f>
        <v>0</v>
      </c>
    </row>
    <row r="103" spans="1:7" ht="23.25" customHeight="1">
      <c r="A103" s="444"/>
      <c r="B103" s="430"/>
      <c r="C103" s="431" t="s">
        <v>1080</v>
      </c>
      <c r="D103" s="431" t="s">
        <v>1111</v>
      </c>
      <c r="E103" s="431"/>
      <c r="F103" s="292" t="s">
        <v>786</v>
      </c>
      <c r="G103" s="290">
        <f ca="1">'Лист2 (2)'!G99</f>
        <v>0</v>
      </c>
    </row>
    <row r="104" spans="1:7" ht="23.25" customHeight="1">
      <c r="A104" s="444"/>
      <c r="B104" s="430"/>
      <c r="C104" s="431"/>
      <c r="D104" s="431" t="s">
        <v>1112</v>
      </c>
      <c r="E104" s="431"/>
      <c r="F104" s="292" t="s">
        <v>786</v>
      </c>
      <c r="G104" s="290">
        <f ca="1">'Лист2 (2)'!G100</f>
        <v>0</v>
      </c>
    </row>
    <row r="105" spans="1:7" ht="23.25" customHeight="1">
      <c r="A105" s="444"/>
      <c r="B105" s="430"/>
      <c r="C105" s="431"/>
      <c r="D105" s="431" t="s">
        <v>1113</v>
      </c>
      <c r="E105" s="431"/>
      <c r="F105" s="292" t="s">
        <v>786</v>
      </c>
      <c r="G105" s="290">
        <f ca="1">'Лист2 (2)'!G101</f>
        <v>0</v>
      </c>
    </row>
    <row r="106" spans="1:7" ht="23.25" customHeight="1">
      <c r="A106" s="444"/>
      <c r="B106" s="430"/>
      <c r="C106" s="431" t="s">
        <v>1081</v>
      </c>
      <c r="D106" s="431"/>
      <c r="E106" s="431"/>
      <c r="F106" s="292" t="s">
        <v>786</v>
      </c>
      <c r="G106" s="290" t="str">
        <f ca="1">'Лист2 (2)'!G102</f>
        <v>35 и более</v>
      </c>
    </row>
    <row r="107" spans="1:7" ht="23.25" customHeight="1">
      <c r="A107" s="444"/>
      <c r="B107" s="430"/>
      <c r="C107" s="431" t="s">
        <v>1082</v>
      </c>
      <c r="D107" s="431"/>
      <c r="E107" s="431"/>
      <c r="F107" s="292" t="s">
        <v>786</v>
      </c>
      <c r="G107" s="290" t="str">
        <f ca="1">'Лист2 (2)'!G103</f>
        <v xml:space="preserve">высшая квалификационная категория </v>
      </c>
    </row>
    <row r="108" spans="1:7" ht="23.25" customHeight="1">
      <c r="A108" s="444"/>
      <c r="B108" s="430"/>
      <c r="C108" s="431" t="s">
        <v>1497</v>
      </c>
      <c r="D108" s="431"/>
      <c r="E108" s="293" t="s">
        <v>1123</v>
      </c>
      <c r="F108" s="292" t="s">
        <v>1126</v>
      </c>
      <c r="G108" s="290">
        <f ca="1">'Лист2 (2)'!G104</f>
        <v>0</v>
      </c>
    </row>
    <row r="109" spans="1:7" ht="23.25" customHeight="1">
      <c r="A109" s="444"/>
      <c r="B109" s="430"/>
      <c r="C109" s="431"/>
      <c r="D109" s="431"/>
      <c r="E109" s="293" t="s">
        <v>1124</v>
      </c>
      <c r="F109" s="292" t="s">
        <v>786</v>
      </c>
      <c r="G109" s="290">
        <f ca="1">'Лист2 (2)'!G105</f>
        <v>2020</v>
      </c>
    </row>
    <row r="110" spans="1:7" ht="23.25" customHeight="1">
      <c r="A110" s="444"/>
      <c r="B110" s="430"/>
      <c r="C110" s="431"/>
      <c r="D110" s="431"/>
      <c r="E110" s="293" t="s">
        <v>1113</v>
      </c>
      <c r="F110" s="292" t="s">
        <v>1127</v>
      </c>
      <c r="G110" s="290" t="str">
        <f ca="1">'Лист2 (2)'!G106</f>
        <v xml:space="preserve">СКИРО ПК и ПРО </v>
      </c>
    </row>
    <row r="111" spans="1:7" ht="23.25" customHeight="1">
      <c r="A111" s="444"/>
      <c r="B111" s="430" t="s">
        <v>1064</v>
      </c>
      <c r="C111" s="430" t="s">
        <v>1084</v>
      </c>
      <c r="D111" s="430"/>
      <c r="E111" s="430"/>
      <c r="F111" s="292" t="s">
        <v>786</v>
      </c>
      <c r="G111" s="290" t="str">
        <f ca="1">'Лист2 (2)'!G107</f>
        <v>да</v>
      </c>
    </row>
    <row r="112" spans="1:7" ht="23.25" customHeight="1">
      <c r="A112" s="444"/>
      <c r="B112" s="430"/>
      <c r="C112" s="430" t="s">
        <v>1085</v>
      </c>
      <c r="D112" s="430"/>
      <c r="E112" s="430"/>
      <c r="F112" s="292" t="s">
        <v>786</v>
      </c>
      <c r="G112" s="290" t="str">
        <f ca="1">'Лист2 (2)'!G108</f>
        <v>да</v>
      </c>
    </row>
    <row r="113" spans="1:7" ht="23.25" customHeight="1">
      <c r="A113" s="444"/>
      <c r="B113" s="430"/>
      <c r="C113" s="430" t="s">
        <v>1086</v>
      </c>
      <c r="D113" s="430"/>
      <c r="E113" s="430"/>
      <c r="F113" s="292" t="s">
        <v>786</v>
      </c>
      <c r="G113" s="290" t="str">
        <f ca="1">'Лист2 (2)'!G109</f>
        <v>да</v>
      </c>
    </row>
    <row r="114" spans="1:7" ht="23.25" customHeight="1">
      <c r="A114" s="444"/>
      <c r="B114" s="430"/>
      <c r="C114" s="430" t="s">
        <v>1087</v>
      </c>
      <c r="D114" s="430"/>
      <c r="E114" s="430"/>
      <c r="F114" s="292" t="s">
        <v>786</v>
      </c>
      <c r="G114" s="290" t="str">
        <f ca="1">'Лист2 (2)'!G110</f>
        <v>да</v>
      </c>
    </row>
    <row r="115" spans="1:7" ht="23.25" customHeight="1">
      <c r="A115" s="444"/>
      <c r="B115" s="430"/>
      <c r="C115" s="430" t="s">
        <v>1088</v>
      </c>
      <c r="D115" s="430"/>
      <c r="E115" s="430"/>
      <c r="F115" s="292" t="s">
        <v>786</v>
      </c>
      <c r="G115" s="290" t="str">
        <f ca="1">'Лист2 (2)'!G111</f>
        <v>да</v>
      </c>
    </row>
    <row r="116" spans="1:7" ht="23.25" customHeight="1">
      <c r="A116" s="444"/>
      <c r="B116" s="430"/>
      <c r="C116" s="431" t="s">
        <v>1089</v>
      </c>
      <c r="D116" s="431"/>
      <c r="E116" s="431"/>
      <c r="F116" s="292" t="s">
        <v>786</v>
      </c>
      <c r="G116" s="290" t="str">
        <f ca="1">'Лист2 (2)'!G112</f>
        <v>да</v>
      </c>
    </row>
    <row r="117" spans="1:7" ht="23.25" customHeight="1">
      <c r="A117" s="444"/>
      <c r="B117" s="430"/>
      <c r="C117" s="430" t="s">
        <v>1090</v>
      </c>
      <c r="D117" s="430"/>
      <c r="E117" s="430"/>
      <c r="F117" s="292" t="s">
        <v>786</v>
      </c>
      <c r="G117" s="290" t="str">
        <f ca="1">'Лист2 (2)'!G113</f>
        <v>да</v>
      </c>
    </row>
    <row r="118" spans="1:7" ht="23.25" customHeight="1">
      <c r="A118" s="444"/>
      <c r="B118" s="430"/>
      <c r="C118" s="430" t="s">
        <v>1091</v>
      </c>
      <c r="D118" s="430"/>
      <c r="E118" s="430"/>
      <c r="F118" s="292" t="s">
        <v>786</v>
      </c>
      <c r="G118" s="290" t="str">
        <f ca="1">'Лист2 (2)'!G114</f>
        <v>да</v>
      </c>
    </row>
    <row r="119" spans="1:7" ht="23.25" customHeight="1">
      <c r="A119" s="444"/>
      <c r="B119" s="430"/>
      <c r="C119" s="431" t="s">
        <v>1092</v>
      </c>
      <c r="D119" s="431"/>
      <c r="E119" s="431"/>
      <c r="F119" s="292" t="s">
        <v>786</v>
      </c>
      <c r="G119" s="290" t="str">
        <f ca="1">'Лист2 (2)'!G115</f>
        <v>да</v>
      </c>
    </row>
    <row r="120" spans="1:7" ht="23.25" customHeight="1">
      <c r="A120" s="444"/>
      <c r="B120" s="430"/>
      <c r="C120" s="430" t="s">
        <v>1093</v>
      </c>
      <c r="D120" s="430"/>
      <c r="E120" s="430"/>
      <c r="F120" s="292" t="s">
        <v>786</v>
      </c>
      <c r="G120" s="290" t="str">
        <f ca="1">'Лист2 (2)'!G116</f>
        <v>да</v>
      </c>
    </row>
    <row r="121" spans="1:7" ht="23.25" customHeight="1">
      <c r="A121" s="430" t="s">
        <v>1489</v>
      </c>
      <c r="B121" s="430"/>
      <c r="C121" s="433" t="s">
        <v>1094</v>
      </c>
      <c r="D121" s="433"/>
      <c r="E121" s="433"/>
      <c r="F121" s="292" t="s">
        <v>824</v>
      </c>
      <c r="G121" s="290">
        <f ca="1">'Лист2 (2)'!G117</f>
        <v>0</v>
      </c>
    </row>
    <row r="122" spans="1:7" ht="23.25" customHeight="1">
      <c r="A122" s="430"/>
      <c r="B122" s="430"/>
      <c r="C122" s="433" t="s">
        <v>1095</v>
      </c>
      <c r="D122" s="433"/>
      <c r="E122" s="433"/>
      <c r="F122" s="292" t="s">
        <v>824</v>
      </c>
      <c r="G122" s="290">
        <f ca="1">'Лист2 (2)'!G118</f>
        <v>0</v>
      </c>
    </row>
    <row r="123" spans="1:7" ht="23.25" customHeight="1">
      <c r="A123" s="430"/>
      <c r="B123" s="430"/>
      <c r="C123" s="433" t="s">
        <v>1096</v>
      </c>
      <c r="D123" s="433"/>
      <c r="E123" s="433"/>
      <c r="F123" s="292" t="s">
        <v>824</v>
      </c>
      <c r="G123" s="290">
        <f ca="1">'Лист2 (2)'!G119</f>
        <v>0</v>
      </c>
    </row>
    <row r="124" spans="1:7" ht="23.25" customHeight="1">
      <c r="A124" s="430"/>
      <c r="B124" s="430"/>
      <c r="C124" s="433" t="s">
        <v>1097</v>
      </c>
      <c r="D124" s="433"/>
      <c r="E124" s="433"/>
      <c r="F124" s="292" t="s">
        <v>824</v>
      </c>
      <c r="G124" s="290">
        <f ca="1">'Лист2 (2)'!G120</f>
        <v>0</v>
      </c>
    </row>
    <row r="125" spans="1:7" ht="23.25" customHeight="1">
      <c r="A125" s="444" t="s">
        <v>1490</v>
      </c>
      <c r="B125" s="436" t="s">
        <v>1488</v>
      </c>
      <c r="C125" s="436"/>
      <c r="D125" s="436"/>
      <c r="E125" s="436"/>
      <c r="F125" s="292" t="s">
        <v>786</v>
      </c>
      <c r="G125" s="290" t="str">
        <f ca="1">'Лист2 (2)'!G121</f>
        <v>1 класс</v>
      </c>
    </row>
    <row r="126" spans="1:7" ht="23.25" customHeight="1">
      <c r="A126" s="444"/>
      <c r="B126" s="430" t="s">
        <v>1060</v>
      </c>
      <c r="C126" s="431" t="s">
        <v>1065</v>
      </c>
      <c r="D126" s="431"/>
      <c r="E126" s="431"/>
      <c r="F126" s="293" t="s">
        <v>890</v>
      </c>
      <c r="G126" s="290">
        <f ca="1">'Лист2 (2)'!G122</f>
        <v>29</v>
      </c>
    </row>
    <row r="127" spans="1:7" ht="23.25" customHeight="1">
      <c r="A127" s="444"/>
      <c r="B127" s="430"/>
      <c r="C127" s="431" t="s">
        <v>1066</v>
      </c>
      <c r="D127" s="431"/>
      <c r="E127" s="431"/>
      <c r="F127" s="293" t="s">
        <v>890</v>
      </c>
      <c r="G127" s="290">
        <f ca="1">'Лист2 (2)'!G123</f>
        <v>0</v>
      </c>
    </row>
    <row r="128" spans="1:7" ht="23.25" customHeight="1">
      <c r="A128" s="444"/>
      <c r="B128" s="430"/>
      <c r="C128" s="431" t="s">
        <v>1067</v>
      </c>
      <c r="D128" s="431"/>
      <c r="E128" s="431"/>
      <c r="F128" s="293" t="s">
        <v>890</v>
      </c>
      <c r="G128" s="290">
        <f ca="1">'Лист2 (2)'!G124</f>
        <v>0</v>
      </c>
    </row>
    <row r="129" spans="1:7" ht="23.25" customHeight="1">
      <c r="A129" s="444"/>
      <c r="B129" s="430"/>
      <c r="C129" s="431" t="s">
        <v>1068</v>
      </c>
      <c r="D129" s="431"/>
      <c r="E129" s="431"/>
      <c r="F129" s="293" t="s">
        <v>890</v>
      </c>
      <c r="G129" s="290">
        <f ca="1">'Лист2 (2)'!G125</f>
        <v>9</v>
      </c>
    </row>
    <row r="130" spans="1:7" ht="23.25" customHeight="1">
      <c r="A130" s="444"/>
      <c r="B130" s="430"/>
      <c r="C130" s="431" t="s">
        <v>1069</v>
      </c>
      <c r="D130" s="431" t="s">
        <v>1098</v>
      </c>
      <c r="E130" s="431"/>
      <c r="F130" s="293" t="s">
        <v>890</v>
      </c>
      <c r="G130" s="290">
        <f ca="1">'Лист2 (2)'!G126</f>
        <v>4</v>
      </c>
    </row>
    <row r="131" spans="1:7" ht="23.25" customHeight="1">
      <c r="A131" s="444"/>
      <c r="B131" s="430"/>
      <c r="C131" s="431"/>
      <c r="D131" s="431" t="s">
        <v>1099</v>
      </c>
      <c r="E131" s="431"/>
      <c r="F131" s="293" t="s">
        <v>890</v>
      </c>
      <c r="G131" s="290">
        <f ca="1">'Лист2 (2)'!G127</f>
        <v>13</v>
      </c>
    </row>
    <row r="132" spans="1:7" ht="23.25" customHeight="1">
      <c r="A132" s="444"/>
      <c r="B132" s="430"/>
      <c r="C132" s="431"/>
      <c r="D132" s="431" t="s">
        <v>1100</v>
      </c>
      <c r="E132" s="431"/>
      <c r="F132" s="293" t="s">
        <v>890</v>
      </c>
      <c r="G132" s="290">
        <f ca="1">'Лист2 (2)'!G128</f>
        <v>3</v>
      </c>
    </row>
    <row r="133" spans="1:7" ht="23.25" customHeight="1">
      <c r="A133" s="444"/>
      <c r="B133" s="430" t="s">
        <v>1061</v>
      </c>
      <c r="C133" s="431" t="s">
        <v>1070</v>
      </c>
      <c r="D133" s="431"/>
      <c r="E133" s="431"/>
      <c r="F133" s="292" t="s">
        <v>786</v>
      </c>
      <c r="G133" s="290" t="str">
        <f ca="1">'Лист2 (2)'!G129</f>
        <v>– «Школа России»;</v>
      </c>
    </row>
    <row r="134" spans="1:7" ht="23.25" customHeight="1">
      <c r="A134" s="444"/>
      <c r="B134" s="430"/>
      <c r="C134" s="431" t="s">
        <v>1071</v>
      </c>
      <c r="D134" s="431" t="s">
        <v>1101</v>
      </c>
      <c r="E134" s="293" t="s">
        <v>1114</v>
      </c>
      <c r="F134" s="292" t="s">
        <v>824</v>
      </c>
      <c r="G134" s="290">
        <f ca="1">'Лист2 (2)'!G130</f>
        <v>0</v>
      </c>
    </row>
    <row r="135" spans="1:7" ht="23.25" customHeight="1">
      <c r="A135" s="444"/>
      <c r="B135" s="430"/>
      <c r="C135" s="431"/>
      <c r="D135" s="431"/>
      <c r="E135" s="293" t="s">
        <v>1115</v>
      </c>
      <c r="F135" s="292" t="s">
        <v>824</v>
      </c>
      <c r="G135" s="290">
        <f ca="1">'Лист2 (2)'!G131</f>
        <v>0</v>
      </c>
    </row>
    <row r="136" spans="1:7" ht="23.25" customHeight="1">
      <c r="A136" s="444"/>
      <c r="B136" s="430"/>
      <c r="C136" s="431"/>
      <c r="D136" s="431"/>
      <c r="E136" s="293" t="s">
        <v>1116</v>
      </c>
      <c r="F136" s="292" t="s">
        <v>824</v>
      </c>
      <c r="G136" s="290">
        <f ca="1">'Лист2 (2)'!G132</f>
        <v>0</v>
      </c>
    </row>
    <row r="137" spans="1:7" ht="23.25" customHeight="1">
      <c r="A137" s="444"/>
      <c r="B137" s="430"/>
      <c r="C137" s="431"/>
      <c r="D137" s="431" t="s">
        <v>1102</v>
      </c>
      <c r="E137" s="431"/>
      <c r="F137" s="292" t="s">
        <v>824</v>
      </c>
      <c r="G137" s="290">
        <f ca="1">'Лист2 (2)'!G133</f>
        <v>0</v>
      </c>
    </row>
    <row r="138" spans="1:7" ht="23.25" customHeight="1">
      <c r="A138" s="444"/>
      <c r="B138" s="430"/>
      <c r="C138" s="431" t="s">
        <v>1072</v>
      </c>
      <c r="D138" s="431" t="s">
        <v>1103</v>
      </c>
      <c r="E138" s="431"/>
      <c r="F138" s="292" t="s">
        <v>824</v>
      </c>
      <c r="G138" s="290">
        <f ca="1">'Лист2 (2)'!G134</f>
        <v>29</v>
      </c>
    </row>
    <row r="139" spans="1:7" ht="23.25" customHeight="1">
      <c r="A139" s="444"/>
      <c r="B139" s="430"/>
      <c r="C139" s="431"/>
      <c r="D139" s="431" t="s">
        <v>1104</v>
      </c>
      <c r="E139" s="431"/>
      <c r="F139" s="292" t="s">
        <v>824</v>
      </c>
      <c r="G139" s="290" t="str">
        <f ca="1">'Лист2 (2)'!G135</f>
        <v/>
      </c>
    </row>
    <row r="140" spans="1:7" ht="23.25" customHeight="1">
      <c r="A140" s="444"/>
      <c r="B140" s="430"/>
      <c r="C140" s="431" t="s">
        <v>1073</v>
      </c>
      <c r="D140" s="431"/>
      <c r="E140" s="431"/>
      <c r="F140" s="292" t="s">
        <v>786</v>
      </c>
      <c r="G140" s="290" t="str">
        <f ca="1">'Лист2 (2)'!G136</f>
        <v>в первую смену</v>
      </c>
    </row>
    <row r="141" spans="1:7" ht="23.25" customHeight="1">
      <c r="A141" s="444"/>
      <c r="B141" s="430"/>
      <c r="C141" s="293"/>
      <c r="D141" s="293"/>
      <c r="E141" s="293" t="s">
        <v>1117</v>
      </c>
      <c r="F141" s="292" t="s">
        <v>786</v>
      </c>
      <c r="G141" s="290">
        <f ca="1">'Лист2 (2)'!G137</f>
        <v>0</v>
      </c>
    </row>
    <row r="142" spans="1:7" ht="23.25" customHeight="1">
      <c r="A142" s="444"/>
      <c r="B142" s="430"/>
      <c r="C142" s="431" t="s">
        <v>1495</v>
      </c>
      <c r="D142" s="431"/>
      <c r="E142" s="431" t="s">
        <v>1118</v>
      </c>
      <c r="F142" s="294" t="s">
        <v>786</v>
      </c>
      <c r="G142" s="290">
        <f ca="1">'Лист2 (2)'!G138</f>
        <v>0</v>
      </c>
    </row>
    <row r="143" spans="1:7" ht="23.25" customHeight="1">
      <c r="A143" s="444"/>
      <c r="B143" s="430"/>
      <c r="C143" s="431"/>
      <c r="D143" s="431"/>
      <c r="E143" s="431"/>
      <c r="F143" s="294" t="s">
        <v>824</v>
      </c>
      <c r="G143" s="290">
        <f ca="1">'Лист2 (2)'!G139</f>
        <v>0</v>
      </c>
    </row>
    <row r="144" spans="1:7" ht="23.25" customHeight="1">
      <c r="A144" s="444"/>
      <c r="B144" s="430"/>
      <c r="C144" s="431"/>
      <c r="D144" s="431"/>
      <c r="E144" s="431" t="s">
        <v>1118</v>
      </c>
      <c r="F144" s="294" t="s">
        <v>786</v>
      </c>
      <c r="G144" s="290">
        <f ca="1">'Лист2 (2)'!G140</f>
        <v>0</v>
      </c>
    </row>
    <row r="145" spans="1:7" ht="23.25" customHeight="1">
      <c r="A145" s="444"/>
      <c r="B145" s="430"/>
      <c r="C145" s="431"/>
      <c r="D145" s="431"/>
      <c r="E145" s="431"/>
      <c r="F145" s="294" t="s">
        <v>824</v>
      </c>
      <c r="G145" s="290">
        <f ca="1">'Лист2 (2)'!G141</f>
        <v>0</v>
      </c>
    </row>
    <row r="146" spans="1:7" ht="23.25" customHeight="1">
      <c r="A146" s="444"/>
      <c r="B146" s="430"/>
      <c r="C146" s="431" t="s">
        <v>1496</v>
      </c>
      <c r="D146" s="431"/>
      <c r="E146" s="293" t="s">
        <v>1119</v>
      </c>
      <c r="F146" s="294" t="s">
        <v>1125</v>
      </c>
      <c r="G146" s="290">
        <f ca="1">'Лист2 (2)'!G142</f>
        <v>0</v>
      </c>
    </row>
    <row r="147" spans="1:7" ht="23.25" customHeight="1">
      <c r="A147" s="444"/>
      <c r="B147" s="430"/>
      <c r="C147" s="431"/>
      <c r="D147" s="431"/>
      <c r="E147" s="293" t="s">
        <v>1120</v>
      </c>
      <c r="F147" s="294" t="s">
        <v>824</v>
      </c>
      <c r="G147" s="290">
        <f ca="1">'Лист2 (2)'!G143</f>
        <v>0</v>
      </c>
    </row>
    <row r="148" spans="1:7" ht="23.25" customHeight="1">
      <c r="A148" s="444"/>
      <c r="B148" s="430" t="s">
        <v>1062</v>
      </c>
      <c r="C148" s="431" t="s">
        <v>1076</v>
      </c>
      <c r="D148" s="431" t="s">
        <v>1105</v>
      </c>
      <c r="E148" s="293" t="s">
        <v>1121</v>
      </c>
      <c r="F148" s="292" t="s">
        <v>824</v>
      </c>
      <c r="G148" s="290">
        <f ca="1">'Лист2 (2)'!G144</f>
        <v>0</v>
      </c>
    </row>
    <row r="149" spans="1:7" ht="23.25" customHeight="1">
      <c r="A149" s="444"/>
      <c r="B149" s="430"/>
      <c r="C149" s="431"/>
      <c r="D149" s="431"/>
      <c r="E149" s="293" t="s">
        <v>1122</v>
      </c>
      <c r="F149" s="292" t="s">
        <v>824</v>
      </c>
      <c r="G149" s="290">
        <f ca="1">'Лист2 (2)'!G145</f>
        <v>0</v>
      </c>
    </row>
    <row r="150" spans="1:7" ht="23.25" customHeight="1">
      <c r="A150" s="444"/>
      <c r="B150" s="430"/>
      <c r="C150" s="431"/>
      <c r="D150" s="431" t="s">
        <v>1106</v>
      </c>
      <c r="E150" s="293" t="s">
        <v>1121</v>
      </c>
      <c r="F150" s="292" t="s">
        <v>824</v>
      </c>
      <c r="G150" s="290">
        <f ca="1">'Лист2 (2)'!G146</f>
        <v>0</v>
      </c>
    </row>
    <row r="151" spans="1:7" ht="23.25" customHeight="1">
      <c r="A151" s="444"/>
      <c r="B151" s="430"/>
      <c r="C151" s="431"/>
      <c r="D151" s="431"/>
      <c r="E151" s="293" t="s">
        <v>1122</v>
      </c>
      <c r="F151" s="292" t="s">
        <v>824</v>
      </c>
      <c r="G151" s="290">
        <f ca="1">'Лист2 (2)'!G147</f>
        <v>0</v>
      </c>
    </row>
    <row r="152" spans="1:7" ht="23.25" customHeight="1">
      <c r="A152" s="444"/>
      <c r="B152" s="430"/>
      <c r="C152" s="431"/>
      <c r="D152" s="431" t="s">
        <v>1107</v>
      </c>
      <c r="E152" s="293" t="s">
        <v>1121</v>
      </c>
      <c r="F152" s="292" t="s">
        <v>824</v>
      </c>
      <c r="G152" s="290">
        <f ca="1">'Лист2 (2)'!G148</f>
        <v>0</v>
      </c>
    </row>
    <row r="153" spans="1:7" ht="23.25" customHeight="1">
      <c r="A153" s="444"/>
      <c r="B153" s="430"/>
      <c r="C153" s="431"/>
      <c r="D153" s="431"/>
      <c r="E153" s="293" t="s">
        <v>1122</v>
      </c>
      <c r="F153" s="292" t="s">
        <v>824</v>
      </c>
      <c r="G153" s="290">
        <f ca="1">'Лист2 (2)'!G149</f>
        <v>0</v>
      </c>
    </row>
    <row r="154" spans="1:7" ht="23.25" customHeight="1">
      <c r="A154" s="444"/>
      <c r="B154" s="430"/>
      <c r="C154" s="431"/>
      <c r="D154" s="431" t="s">
        <v>1108</v>
      </c>
      <c r="E154" s="293" t="s">
        <v>1121</v>
      </c>
      <c r="F154" s="292" t="s">
        <v>824</v>
      </c>
      <c r="G154" s="290">
        <f ca="1">'Лист2 (2)'!G150</f>
        <v>0</v>
      </c>
    </row>
    <row r="155" spans="1:7" ht="23.25" customHeight="1">
      <c r="A155" s="444"/>
      <c r="B155" s="430"/>
      <c r="C155" s="431"/>
      <c r="D155" s="431"/>
      <c r="E155" s="293" t="s">
        <v>1122</v>
      </c>
      <c r="F155" s="292" t="s">
        <v>824</v>
      </c>
      <c r="G155" s="290">
        <f ca="1">'Лист2 (2)'!G151</f>
        <v>0</v>
      </c>
    </row>
    <row r="156" spans="1:7" ht="23.25" customHeight="1">
      <c r="A156" s="444"/>
      <c r="B156" s="430"/>
      <c r="C156" s="431"/>
      <c r="D156" s="431" t="s">
        <v>1109</v>
      </c>
      <c r="E156" s="293" t="s">
        <v>1121</v>
      </c>
      <c r="F156" s="292" t="s">
        <v>824</v>
      </c>
      <c r="G156" s="290">
        <f ca="1">'Лист2 (2)'!G152</f>
        <v>0</v>
      </c>
    </row>
    <row r="157" spans="1:7" ht="23.25" customHeight="1">
      <c r="A157" s="444"/>
      <c r="B157" s="430"/>
      <c r="C157" s="431"/>
      <c r="D157" s="431"/>
      <c r="E157" s="293" t="s">
        <v>1122</v>
      </c>
      <c r="F157" s="292" t="s">
        <v>824</v>
      </c>
      <c r="G157" s="290">
        <f ca="1">'Лист2 (2)'!G153</f>
        <v>0</v>
      </c>
    </row>
    <row r="158" spans="1:7" ht="23.25" customHeight="1">
      <c r="A158" s="444"/>
      <c r="B158" s="430"/>
      <c r="C158" s="431"/>
      <c r="D158" s="431" t="s">
        <v>1110</v>
      </c>
      <c r="E158" s="293" t="s">
        <v>1121</v>
      </c>
      <c r="F158" s="292" t="s">
        <v>824</v>
      </c>
      <c r="G158" s="290">
        <f ca="1">'Лист2 (2)'!G154</f>
        <v>29</v>
      </c>
    </row>
    <row r="159" spans="1:7" ht="23.25" customHeight="1">
      <c r="A159" s="444"/>
      <c r="B159" s="430"/>
      <c r="C159" s="431"/>
      <c r="D159" s="431"/>
      <c r="E159" s="293" t="s">
        <v>1122</v>
      </c>
      <c r="F159" s="292" t="s">
        <v>824</v>
      </c>
      <c r="G159" s="290">
        <f ca="1">'Лист2 (2)'!G155</f>
        <v>0</v>
      </c>
    </row>
    <row r="160" spans="1:7" ht="23.25" customHeight="1">
      <c r="A160" s="444"/>
      <c r="B160" s="430" t="s">
        <v>1063</v>
      </c>
      <c r="C160" s="431" t="s">
        <v>1077</v>
      </c>
      <c r="D160" s="431"/>
      <c r="E160" s="431"/>
      <c r="F160" s="292" t="s">
        <v>786</v>
      </c>
      <c r="G160" s="290" t="str">
        <f ca="1">'Лист2 (2)'!G156</f>
        <v xml:space="preserve">от 1 до 1,25 ставки </v>
      </c>
    </row>
    <row r="161" spans="1:7" ht="23.25" customHeight="1">
      <c r="A161" s="444"/>
      <c r="B161" s="430"/>
      <c r="C161" s="431" t="s">
        <v>1078</v>
      </c>
      <c r="D161" s="431"/>
      <c r="E161" s="431"/>
      <c r="F161" s="292" t="s">
        <v>786</v>
      </c>
      <c r="G161" s="290" t="str">
        <f ca="1">'Лист2 (2)'!G157</f>
        <v>высшее педагогическое образование по направлению подготовки, соответствующему преподаваемому предмету</v>
      </c>
    </row>
    <row r="162" spans="1:7" ht="23.25" customHeight="1">
      <c r="A162" s="444"/>
      <c r="B162" s="430"/>
      <c r="C162" s="431" t="s">
        <v>1079</v>
      </c>
      <c r="D162" s="431"/>
      <c r="E162" s="431"/>
      <c r="F162" s="292" t="s">
        <v>1126</v>
      </c>
      <c r="G162" s="290">
        <f ca="1">'Лист2 (2)'!G158</f>
        <v>0</v>
      </c>
    </row>
    <row r="163" spans="1:7" ht="23.25" customHeight="1">
      <c r="A163" s="444"/>
      <c r="B163" s="430"/>
      <c r="C163" s="431" t="s">
        <v>1080</v>
      </c>
      <c r="D163" s="431" t="s">
        <v>1111</v>
      </c>
      <c r="E163" s="431"/>
      <c r="F163" s="292" t="s">
        <v>786</v>
      </c>
      <c r="G163" s="290">
        <f ca="1">'Лист2 (2)'!G159</f>
        <v>0</v>
      </c>
    </row>
    <row r="164" spans="1:7" ht="23.25" customHeight="1">
      <c r="A164" s="444"/>
      <c r="B164" s="430"/>
      <c r="C164" s="431"/>
      <c r="D164" s="431" t="s">
        <v>1112</v>
      </c>
      <c r="E164" s="431"/>
      <c r="F164" s="292" t="s">
        <v>786</v>
      </c>
      <c r="G164" s="290">
        <f ca="1">'Лист2 (2)'!G160</f>
        <v>0</v>
      </c>
    </row>
    <row r="165" spans="1:7" ht="23.25" customHeight="1">
      <c r="A165" s="444"/>
      <c r="B165" s="430"/>
      <c r="C165" s="431"/>
      <c r="D165" s="431" t="s">
        <v>1113</v>
      </c>
      <c r="E165" s="431"/>
      <c r="F165" s="292" t="s">
        <v>786</v>
      </c>
      <c r="G165" s="290">
        <f ca="1">'Лист2 (2)'!G161</f>
        <v>0</v>
      </c>
    </row>
    <row r="166" spans="1:7" ht="23.25" customHeight="1">
      <c r="A166" s="444"/>
      <c r="B166" s="430"/>
      <c r="C166" s="431" t="s">
        <v>1081</v>
      </c>
      <c r="D166" s="431"/>
      <c r="E166" s="431"/>
      <c r="F166" s="292" t="s">
        <v>786</v>
      </c>
      <c r="G166" s="290" t="str">
        <f ca="1">'Лист2 (2)'!G162</f>
        <v>35 и более</v>
      </c>
    </row>
    <row r="167" spans="1:7" ht="23.25" customHeight="1">
      <c r="A167" s="444"/>
      <c r="B167" s="430"/>
      <c r="C167" s="431" t="s">
        <v>1082</v>
      </c>
      <c r="D167" s="431"/>
      <c r="E167" s="431"/>
      <c r="F167" s="292" t="s">
        <v>786</v>
      </c>
      <c r="G167" s="290" t="str">
        <f ca="1">'Лист2 (2)'!G163</f>
        <v xml:space="preserve">первая квалификационная категория </v>
      </c>
    </row>
    <row r="168" spans="1:7" ht="23.25" customHeight="1">
      <c r="A168" s="444"/>
      <c r="B168" s="430"/>
      <c r="C168" s="431" t="s">
        <v>1497</v>
      </c>
      <c r="D168" s="431"/>
      <c r="E168" s="293" t="s">
        <v>1123</v>
      </c>
      <c r="F168" s="292" t="s">
        <v>1126</v>
      </c>
      <c r="G168" s="290">
        <f ca="1">'Лист2 (2)'!G164</f>
        <v>0</v>
      </c>
    </row>
    <row r="169" spans="1:7" ht="23.25" customHeight="1">
      <c r="A169" s="444"/>
      <c r="B169" s="430"/>
      <c r="C169" s="431"/>
      <c r="D169" s="431"/>
      <c r="E169" s="293" t="s">
        <v>1124</v>
      </c>
      <c r="F169" s="292" t="s">
        <v>786</v>
      </c>
      <c r="G169" s="290">
        <f ca="1">'Лист2 (2)'!G165</f>
        <v>2020</v>
      </c>
    </row>
    <row r="170" spans="1:7" ht="23.25" customHeight="1">
      <c r="A170" s="444"/>
      <c r="B170" s="430"/>
      <c r="C170" s="431"/>
      <c r="D170" s="431"/>
      <c r="E170" s="293" t="s">
        <v>1113</v>
      </c>
      <c r="F170" s="292" t="s">
        <v>1127</v>
      </c>
      <c r="G170" s="290" t="str">
        <f ca="1">'Лист2 (2)'!G166</f>
        <v xml:space="preserve">СКИРО ПК и ПРО </v>
      </c>
    </row>
    <row r="171" spans="1:7" ht="23.25" customHeight="1">
      <c r="A171" s="444"/>
      <c r="B171" s="430" t="s">
        <v>1064</v>
      </c>
      <c r="C171" s="430" t="s">
        <v>1084</v>
      </c>
      <c r="D171" s="430"/>
      <c r="E171" s="430"/>
      <c r="F171" s="292" t="s">
        <v>786</v>
      </c>
      <c r="G171" s="290" t="str">
        <f ca="1">'Лист2 (2)'!G167</f>
        <v>да</v>
      </c>
    </row>
    <row r="172" spans="1:7" ht="23.25" customHeight="1">
      <c r="A172" s="444"/>
      <c r="B172" s="430"/>
      <c r="C172" s="430" t="s">
        <v>1085</v>
      </c>
      <c r="D172" s="430"/>
      <c r="E172" s="430"/>
      <c r="F172" s="292" t="s">
        <v>786</v>
      </c>
      <c r="G172" s="290" t="str">
        <f ca="1">'Лист2 (2)'!G168</f>
        <v>да</v>
      </c>
    </row>
    <row r="173" spans="1:7" ht="23.25" customHeight="1">
      <c r="A173" s="444"/>
      <c r="B173" s="430"/>
      <c r="C173" s="430" t="s">
        <v>1086</v>
      </c>
      <c r="D173" s="430"/>
      <c r="E173" s="430"/>
      <c r="F173" s="292" t="s">
        <v>786</v>
      </c>
      <c r="G173" s="290" t="str">
        <f ca="1">'Лист2 (2)'!G169</f>
        <v>да</v>
      </c>
    </row>
    <row r="174" spans="1:7" ht="23.25" customHeight="1">
      <c r="A174" s="444"/>
      <c r="B174" s="430"/>
      <c r="C174" s="430" t="s">
        <v>1087</v>
      </c>
      <c r="D174" s="430"/>
      <c r="E174" s="430"/>
      <c r="F174" s="292" t="s">
        <v>786</v>
      </c>
      <c r="G174" s="290" t="str">
        <f ca="1">'Лист2 (2)'!G170</f>
        <v>да</v>
      </c>
    </row>
    <row r="175" spans="1:7" ht="23.25" customHeight="1">
      <c r="A175" s="444"/>
      <c r="B175" s="430"/>
      <c r="C175" s="430" t="s">
        <v>1088</v>
      </c>
      <c r="D175" s="430"/>
      <c r="E175" s="430"/>
      <c r="F175" s="292" t="s">
        <v>786</v>
      </c>
      <c r="G175" s="290" t="str">
        <f ca="1">'Лист2 (2)'!G171</f>
        <v>да</v>
      </c>
    </row>
    <row r="176" spans="1:7" ht="23.25" customHeight="1">
      <c r="A176" s="444"/>
      <c r="B176" s="430"/>
      <c r="C176" s="431" t="s">
        <v>1089</v>
      </c>
      <c r="D176" s="431"/>
      <c r="E176" s="431"/>
      <c r="F176" s="292" t="s">
        <v>786</v>
      </c>
      <c r="G176" s="290" t="str">
        <f ca="1">'Лист2 (2)'!G172</f>
        <v>да</v>
      </c>
    </row>
    <row r="177" spans="1:7" ht="23.25" customHeight="1">
      <c r="A177" s="444"/>
      <c r="B177" s="430"/>
      <c r="C177" s="430" t="s">
        <v>1090</v>
      </c>
      <c r="D177" s="430"/>
      <c r="E177" s="430"/>
      <c r="F177" s="292" t="s">
        <v>786</v>
      </c>
      <c r="G177" s="290" t="str">
        <f ca="1">'Лист2 (2)'!G173</f>
        <v>да</v>
      </c>
    </row>
    <row r="178" spans="1:7" ht="23.25" customHeight="1">
      <c r="A178" s="444"/>
      <c r="B178" s="430"/>
      <c r="C178" s="430" t="s">
        <v>1091</v>
      </c>
      <c r="D178" s="430"/>
      <c r="E178" s="430"/>
      <c r="F178" s="292" t="s">
        <v>786</v>
      </c>
      <c r="G178" s="290" t="str">
        <f ca="1">'Лист2 (2)'!G174</f>
        <v>да</v>
      </c>
    </row>
    <row r="179" spans="1:7" ht="23.25" customHeight="1">
      <c r="A179" s="444"/>
      <c r="B179" s="430"/>
      <c r="C179" s="431" t="s">
        <v>1092</v>
      </c>
      <c r="D179" s="431"/>
      <c r="E179" s="431"/>
      <c r="F179" s="292" t="s">
        <v>786</v>
      </c>
      <c r="G179" s="290" t="str">
        <f ca="1">'Лист2 (2)'!G175</f>
        <v>да</v>
      </c>
    </row>
    <row r="180" spans="1:7" ht="23.25" customHeight="1">
      <c r="A180" s="444"/>
      <c r="B180" s="430"/>
      <c r="C180" s="430" t="s">
        <v>1093</v>
      </c>
      <c r="D180" s="430"/>
      <c r="E180" s="430"/>
      <c r="F180" s="292" t="s">
        <v>786</v>
      </c>
      <c r="G180" s="290" t="str">
        <f ca="1">'Лист2 (2)'!G176</f>
        <v>да</v>
      </c>
    </row>
    <row r="181" spans="1:7" ht="23.25" customHeight="1">
      <c r="A181" s="430" t="s">
        <v>1489</v>
      </c>
      <c r="B181" s="430"/>
      <c r="C181" s="433" t="s">
        <v>1094</v>
      </c>
      <c r="D181" s="433"/>
      <c r="E181" s="433"/>
      <c r="F181" s="292" t="s">
        <v>824</v>
      </c>
      <c r="G181" s="290">
        <f ca="1">'Лист2 (2)'!G177</f>
        <v>0</v>
      </c>
    </row>
    <row r="182" spans="1:7" ht="23.25" customHeight="1">
      <c r="A182" s="430"/>
      <c r="B182" s="430"/>
      <c r="C182" s="433" t="s">
        <v>1095</v>
      </c>
      <c r="D182" s="433"/>
      <c r="E182" s="433"/>
      <c r="F182" s="292" t="s">
        <v>824</v>
      </c>
      <c r="G182" s="290">
        <f ca="1">'Лист2 (2)'!G178</f>
        <v>0</v>
      </c>
    </row>
    <row r="183" spans="1:7" ht="23.25" customHeight="1">
      <c r="A183" s="430"/>
      <c r="B183" s="430"/>
      <c r="C183" s="433" t="s">
        <v>1096</v>
      </c>
      <c r="D183" s="433"/>
      <c r="E183" s="433"/>
      <c r="F183" s="292" t="s">
        <v>824</v>
      </c>
      <c r="G183" s="290">
        <f ca="1">'Лист2 (2)'!G179</f>
        <v>0</v>
      </c>
    </row>
    <row r="184" spans="1:7" ht="23.25" customHeight="1">
      <c r="A184" s="430"/>
      <c r="B184" s="430"/>
      <c r="C184" s="433" t="s">
        <v>1097</v>
      </c>
      <c r="D184" s="433"/>
      <c r="E184" s="433"/>
      <c r="F184" s="292" t="s">
        <v>824</v>
      </c>
      <c r="G184" s="290">
        <f ca="1">'Лист2 (2)'!G180</f>
        <v>0</v>
      </c>
    </row>
    <row r="185" spans="1:7" ht="23.25" customHeight="1">
      <c r="A185" s="444" t="s">
        <v>1490</v>
      </c>
      <c r="B185" s="436" t="s">
        <v>1488</v>
      </c>
      <c r="C185" s="436"/>
      <c r="D185" s="436"/>
      <c r="E185" s="436"/>
      <c r="F185" s="292" t="s">
        <v>786</v>
      </c>
      <c r="G185" s="290" t="str">
        <f ca="1">'Лист2 (2)'!G181</f>
        <v>1 класс</v>
      </c>
    </row>
    <row r="186" spans="1:7" ht="23.25" customHeight="1">
      <c r="A186" s="444"/>
      <c r="B186" s="430" t="s">
        <v>1060</v>
      </c>
      <c r="C186" s="431" t="s">
        <v>1065</v>
      </c>
      <c r="D186" s="431"/>
      <c r="E186" s="431"/>
      <c r="F186" s="293" t="s">
        <v>890</v>
      </c>
      <c r="G186" s="290">
        <f ca="1">'Лист2 (2)'!G182</f>
        <v>29</v>
      </c>
    </row>
    <row r="187" spans="1:7" ht="23.25" customHeight="1">
      <c r="A187" s="444"/>
      <c r="B187" s="430"/>
      <c r="C187" s="431" t="s">
        <v>1066</v>
      </c>
      <c r="D187" s="431"/>
      <c r="E187" s="431"/>
      <c r="F187" s="293" t="s">
        <v>890</v>
      </c>
      <c r="G187" s="290">
        <f ca="1">'Лист2 (2)'!G183</f>
        <v>0</v>
      </c>
    </row>
    <row r="188" spans="1:7" ht="23.25" customHeight="1">
      <c r="A188" s="444"/>
      <c r="B188" s="430"/>
      <c r="C188" s="431" t="s">
        <v>1067</v>
      </c>
      <c r="D188" s="431"/>
      <c r="E188" s="431"/>
      <c r="F188" s="293" t="s">
        <v>890</v>
      </c>
      <c r="G188" s="290">
        <f ca="1">'Лист2 (2)'!G184</f>
        <v>0</v>
      </c>
    </row>
    <row r="189" spans="1:7" ht="23.25" customHeight="1">
      <c r="A189" s="444"/>
      <c r="B189" s="430"/>
      <c r="C189" s="431" t="s">
        <v>1068</v>
      </c>
      <c r="D189" s="431"/>
      <c r="E189" s="431"/>
      <c r="F189" s="293" t="s">
        <v>890</v>
      </c>
      <c r="G189" s="290">
        <f ca="1">'Лист2 (2)'!G185</f>
        <v>7</v>
      </c>
    </row>
    <row r="190" spans="1:7" ht="23.25" customHeight="1">
      <c r="A190" s="444"/>
      <c r="B190" s="430"/>
      <c r="C190" s="431" t="s">
        <v>1069</v>
      </c>
      <c r="D190" s="431" t="s">
        <v>1098</v>
      </c>
      <c r="E190" s="431"/>
      <c r="F190" s="293" t="s">
        <v>890</v>
      </c>
      <c r="G190" s="290">
        <f ca="1">'Лист2 (2)'!G186</f>
        <v>4</v>
      </c>
    </row>
    <row r="191" spans="1:7" ht="23.25" customHeight="1">
      <c r="A191" s="444"/>
      <c r="B191" s="430"/>
      <c r="C191" s="431"/>
      <c r="D191" s="431" t="s">
        <v>1099</v>
      </c>
      <c r="E191" s="431"/>
      <c r="F191" s="293" t="s">
        <v>890</v>
      </c>
      <c r="G191" s="290">
        <f ca="1">'Лист2 (2)'!G187</f>
        <v>4</v>
      </c>
    </row>
    <row r="192" spans="1:7" ht="23.25" customHeight="1">
      <c r="A192" s="444"/>
      <c r="B192" s="430"/>
      <c r="C192" s="431"/>
      <c r="D192" s="431" t="s">
        <v>1100</v>
      </c>
      <c r="E192" s="431"/>
      <c r="F192" s="293" t="s">
        <v>890</v>
      </c>
      <c r="G192" s="290">
        <f ca="1">'Лист2 (2)'!G188</f>
        <v>0</v>
      </c>
    </row>
    <row r="193" spans="1:7" ht="23.25" customHeight="1">
      <c r="A193" s="444"/>
      <c r="B193" s="430" t="s">
        <v>1061</v>
      </c>
      <c r="C193" s="431" t="s">
        <v>1070</v>
      </c>
      <c r="D193" s="431"/>
      <c r="E193" s="431"/>
      <c r="F193" s="292" t="s">
        <v>786</v>
      </c>
      <c r="G193" s="290" t="str">
        <f ca="1">'Лист2 (2)'!G189</f>
        <v>– «Школа России»;</v>
      </c>
    </row>
    <row r="194" spans="1:7" ht="23.25" customHeight="1">
      <c r="A194" s="444"/>
      <c r="B194" s="430"/>
      <c r="C194" s="431" t="s">
        <v>1071</v>
      </c>
      <c r="D194" s="431" t="s">
        <v>1101</v>
      </c>
      <c r="E194" s="293" t="s">
        <v>1114</v>
      </c>
      <c r="F194" s="292" t="s">
        <v>824</v>
      </c>
      <c r="G194" s="290">
        <f ca="1">'Лист2 (2)'!G190</f>
        <v>0</v>
      </c>
    </row>
    <row r="195" spans="1:7" ht="23.25" customHeight="1">
      <c r="A195" s="444"/>
      <c r="B195" s="430"/>
      <c r="C195" s="431"/>
      <c r="D195" s="431"/>
      <c r="E195" s="293" t="s">
        <v>1115</v>
      </c>
      <c r="F195" s="292" t="s">
        <v>824</v>
      </c>
      <c r="G195" s="290">
        <f ca="1">'Лист2 (2)'!G191</f>
        <v>0</v>
      </c>
    </row>
    <row r="196" spans="1:7" ht="23.25" customHeight="1">
      <c r="A196" s="444"/>
      <c r="B196" s="430"/>
      <c r="C196" s="431"/>
      <c r="D196" s="431"/>
      <c r="E196" s="293" t="s">
        <v>1116</v>
      </c>
      <c r="F196" s="292" t="s">
        <v>824</v>
      </c>
      <c r="G196" s="290">
        <f ca="1">'Лист2 (2)'!G192</f>
        <v>0</v>
      </c>
    </row>
    <row r="197" spans="1:7" ht="23.25" customHeight="1">
      <c r="A197" s="444"/>
      <c r="B197" s="430"/>
      <c r="C197" s="431"/>
      <c r="D197" s="431" t="s">
        <v>1102</v>
      </c>
      <c r="E197" s="431"/>
      <c r="F197" s="292" t="s">
        <v>824</v>
      </c>
      <c r="G197" s="290">
        <f ca="1">'Лист2 (2)'!G193</f>
        <v>0</v>
      </c>
    </row>
    <row r="198" spans="1:7" ht="23.25" customHeight="1">
      <c r="A198" s="444"/>
      <c r="B198" s="430"/>
      <c r="C198" s="431" t="s">
        <v>1072</v>
      </c>
      <c r="D198" s="431" t="s">
        <v>1103</v>
      </c>
      <c r="E198" s="431"/>
      <c r="F198" s="292" t="s">
        <v>824</v>
      </c>
      <c r="G198" s="290">
        <f ca="1">'Лист2 (2)'!G194</f>
        <v>29</v>
      </c>
    </row>
    <row r="199" spans="1:7" ht="23.25" customHeight="1">
      <c r="A199" s="444"/>
      <c r="B199" s="430"/>
      <c r="C199" s="431"/>
      <c r="D199" s="431" t="s">
        <v>1104</v>
      </c>
      <c r="E199" s="431"/>
      <c r="F199" s="292" t="s">
        <v>824</v>
      </c>
      <c r="G199" s="290" t="str">
        <f ca="1">'Лист2 (2)'!G195</f>
        <v/>
      </c>
    </row>
    <row r="200" spans="1:7" ht="23.25" customHeight="1">
      <c r="A200" s="444"/>
      <c r="B200" s="430"/>
      <c r="C200" s="431" t="s">
        <v>1073</v>
      </c>
      <c r="D200" s="431"/>
      <c r="E200" s="431"/>
      <c r="F200" s="292" t="s">
        <v>786</v>
      </c>
      <c r="G200" s="290" t="str">
        <f ca="1">'Лист2 (2)'!G196</f>
        <v>в первую смену</v>
      </c>
    </row>
    <row r="201" spans="1:7" ht="23.25" customHeight="1">
      <c r="A201" s="444"/>
      <c r="B201" s="430"/>
      <c r="C201" s="293"/>
      <c r="D201" s="293"/>
      <c r="E201" s="293" t="s">
        <v>1117</v>
      </c>
      <c r="F201" s="292" t="s">
        <v>786</v>
      </c>
      <c r="G201" s="290">
        <f ca="1">'Лист2 (2)'!G197</f>
        <v>0</v>
      </c>
    </row>
    <row r="202" spans="1:7" ht="23.25" customHeight="1">
      <c r="A202" s="444"/>
      <c r="B202" s="430"/>
      <c r="C202" s="431" t="s">
        <v>1495</v>
      </c>
      <c r="D202" s="431"/>
      <c r="E202" s="431" t="s">
        <v>1118</v>
      </c>
      <c r="F202" s="294" t="s">
        <v>786</v>
      </c>
      <c r="G202" s="290">
        <f ca="1">'Лист2 (2)'!G198</f>
        <v>0</v>
      </c>
    </row>
    <row r="203" spans="1:7" ht="23.25" customHeight="1">
      <c r="A203" s="444"/>
      <c r="B203" s="430"/>
      <c r="C203" s="431"/>
      <c r="D203" s="431"/>
      <c r="E203" s="431"/>
      <c r="F203" s="294" t="s">
        <v>824</v>
      </c>
      <c r="G203" s="290">
        <f ca="1">'Лист2 (2)'!G199</f>
        <v>0</v>
      </c>
    </row>
    <row r="204" spans="1:7" ht="23.25" customHeight="1">
      <c r="A204" s="444"/>
      <c r="B204" s="430"/>
      <c r="C204" s="431"/>
      <c r="D204" s="431"/>
      <c r="E204" s="431" t="s">
        <v>1118</v>
      </c>
      <c r="F204" s="294" t="s">
        <v>786</v>
      </c>
      <c r="G204" s="290">
        <f ca="1">'Лист2 (2)'!G200</f>
        <v>0</v>
      </c>
    </row>
    <row r="205" spans="1:7" ht="23.25" customHeight="1">
      <c r="A205" s="444"/>
      <c r="B205" s="430"/>
      <c r="C205" s="431"/>
      <c r="D205" s="431"/>
      <c r="E205" s="431"/>
      <c r="F205" s="294" t="s">
        <v>824</v>
      </c>
      <c r="G205" s="290">
        <f ca="1">'Лист2 (2)'!G201</f>
        <v>0</v>
      </c>
    </row>
    <row r="206" spans="1:7" ht="23.25" customHeight="1">
      <c r="A206" s="444"/>
      <c r="B206" s="430"/>
      <c r="C206" s="431" t="s">
        <v>1496</v>
      </c>
      <c r="D206" s="431"/>
      <c r="E206" s="293" t="s">
        <v>1119</v>
      </c>
      <c r="F206" s="294" t="s">
        <v>1125</v>
      </c>
      <c r="G206" s="290">
        <f ca="1">'Лист2 (2)'!G202</f>
        <v>0</v>
      </c>
    </row>
    <row r="207" spans="1:7" ht="23.25" customHeight="1">
      <c r="A207" s="444"/>
      <c r="B207" s="430"/>
      <c r="C207" s="431"/>
      <c r="D207" s="431"/>
      <c r="E207" s="293" t="s">
        <v>1120</v>
      </c>
      <c r="F207" s="294" t="s">
        <v>824</v>
      </c>
      <c r="G207" s="290">
        <f ca="1">'Лист2 (2)'!G203</f>
        <v>0</v>
      </c>
    </row>
    <row r="208" spans="1:7" ht="23.25" customHeight="1">
      <c r="A208" s="444"/>
      <c r="B208" s="430" t="s">
        <v>1062</v>
      </c>
      <c r="C208" s="431" t="s">
        <v>1076</v>
      </c>
      <c r="D208" s="431" t="s">
        <v>1105</v>
      </c>
      <c r="E208" s="293" t="s">
        <v>1121</v>
      </c>
      <c r="F208" s="292" t="s">
        <v>824</v>
      </c>
      <c r="G208" s="290">
        <f ca="1">'Лист2 (2)'!G204</f>
        <v>0</v>
      </c>
    </row>
    <row r="209" spans="1:7" ht="23.25" customHeight="1">
      <c r="A209" s="444"/>
      <c r="B209" s="430"/>
      <c r="C209" s="431"/>
      <c r="D209" s="431"/>
      <c r="E209" s="293" t="s">
        <v>1122</v>
      </c>
      <c r="F209" s="292" t="s">
        <v>824</v>
      </c>
      <c r="G209" s="290">
        <f ca="1">'Лист2 (2)'!G205</f>
        <v>0</v>
      </c>
    </row>
    <row r="210" spans="1:7" ht="23.25" customHeight="1">
      <c r="A210" s="444"/>
      <c r="B210" s="430"/>
      <c r="C210" s="431"/>
      <c r="D210" s="431" t="s">
        <v>1106</v>
      </c>
      <c r="E210" s="293" t="s">
        <v>1121</v>
      </c>
      <c r="F210" s="292" t="s">
        <v>824</v>
      </c>
      <c r="G210" s="290">
        <f ca="1">'Лист2 (2)'!G206</f>
        <v>0</v>
      </c>
    </row>
    <row r="211" spans="1:7" ht="23.25" customHeight="1">
      <c r="A211" s="444"/>
      <c r="B211" s="430"/>
      <c r="C211" s="431"/>
      <c r="D211" s="431"/>
      <c r="E211" s="293" t="s">
        <v>1122</v>
      </c>
      <c r="F211" s="292" t="s">
        <v>824</v>
      </c>
      <c r="G211" s="290">
        <f ca="1">'Лист2 (2)'!G207</f>
        <v>0</v>
      </c>
    </row>
    <row r="212" spans="1:7" ht="23.25" customHeight="1">
      <c r="A212" s="444"/>
      <c r="B212" s="430"/>
      <c r="C212" s="431"/>
      <c r="D212" s="431" t="s">
        <v>1107</v>
      </c>
      <c r="E212" s="293" t="s">
        <v>1121</v>
      </c>
      <c r="F212" s="292" t="s">
        <v>824</v>
      </c>
      <c r="G212" s="290">
        <f ca="1">'Лист2 (2)'!G208</f>
        <v>0</v>
      </c>
    </row>
    <row r="213" spans="1:7" ht="23.25" customHeight="1">
      <c r="A213" s="444"/>
      <c r="B213" s="430"/>
      <c r="C213" s="431"/>
      <c r="D213" s="431"/>
      <c r="E213" s="293" t="s">
        <v>1122</v>
      </c>
      <c r="F213" s="292" t="s">
        <v>824</v>
      </c>
      <c r="G213" s="290">
        <f ca="1">'Лист2 (2)'!G209</f>
        <v>0</v>
      </c>
    </row>
    <row r="214" spans="1:7" ht="23.25" customHeight="1">
      <c r="A214" s="444"/>
      <c r="B214" s="430"/>
      <c r="C214" s="431"/>
      <c r="D214" s="431" t="s">
        <v>1108</v>
      </c>
      <c r="E214" s="293" t="s">
        <v>1121</v>
      </c>
      <c r="F214" s="292" t="s">
        <v>824</v>
      </c>
      <c r="G214" s="290">
        <f ca="1">'Лист2 (2)'!G210</f>
        <v>0</v>
      </c>
    </row>
    <row r="215" spans="1:7" ht="23.25" customHeight="1">
      <c r="A215" s="444"/>
      <c r="B215" s="430"/>
      <c r="C215" s="431"/>
      <c r="D215" s="431"/>
      <c r="E215" s="293" t="s">
        <v>1122</v>
      </c>
      <c r="F215" s="292" t="s">
        <v>824</v>
      </c>
      <c r="G215" s="290">
        <f ca="1">'Лист2 (2)'!G211</f>
        <v>0</v>
      </c>
    </row>
    <row r="216" spans="1:7" ht="23.25" customHeight="1">
      <c r="A216" s="444"/>
      <c r="B216" s="430"/>
      <c r="C216" s="431"/>
      <c r="D216" s="431" t="s">
        <v>1109</v>
      </c>
      <c r="E216" s="293" t="s">
        <v>1121</v>
      </c>
      <c r="F216" s="292" t="s">
        <v>824</v>
      </c>
      <c r="G216" s="290">
        <f ca="1">'Лист2 (2)'!G212</f>
        <v>0</v>
      </c>
    </row>
    <row r="217" spans="1:7" ht="23.25" customHeight="1">
      <c r="A217" s="444"/>
      <c r="B217" s="430"/>
      <c r="C217" s="431"/>
      <c r="D217" s="431"/>
      <c r="E217" s="293" t="s">
        <v>1122</v>
      </c>
      <c r="F217" s="292" t="s">
        <v>824</v>
      </c>
      <c r="G217" s="290">
        <f ca="1">'Лист2 (2)'!G213</f>
        <v>0</v>
      </c>
    </row>
    <row r="218" spans="1:7" ht="23.25" customHeight="1">
      <c r="A218" s="444"/>
      <c r="B218" s="430"/>
      <c r="C218" s="431"/>
      <c r="D218" s="431" t="s">
        <v>1110</v>
      </c>
      <c r="E218" s="293" t="s">
        <v>1121</v>
      </c>
      <c r="F218" s="292" t="s">
        <v>824</v>
      </c>
      <c r="G218" s="290">
        <f ca="1">'Лист2 (2)'!G214</f>
        <v>0</v>
      </c>
    </row>
    <row r="219" spans="1:7" ht="23.25" customHeight="1">
      <c r="A219" s="444"/>
      <c r="B219" s="430"/>
      <c r="C219" s="431"/>
      <c r="D219" s="431"/>
      <c r="E219" s="293" t="s">
        <v>1122</v>
      </c>
      <c r="F219" s="292" t="s">
        <v>824</v>
      </c>
      <c r="G219" s="290">
        <f ca="1">'Лист2 (2)'!G215</f>
        <v>0</v>
      </c>
    </row>
    <row r="220" spans="1:7" ht="23.25" customHeight="1">
      <c r="A220" s="444"/>
      <c r="B220" s="430" t="s">
        <v>1063</v>
      </c>
      <c r="C220" s="431" t="s">
        <v>1077</v>
      </c>
      <c r="D220" s="431"/>
      <c r="E220" s="431"/>
      <c r="F220" s="292" t="s">
        <v>786</v>
      </c>
      <c r="G220" s="290" t="str">
        <f ca="1">'Лист2 (2)'!G216</f>
        <v>от 2 до 2,25 ставки (от 36 до 41 час./нед.)</v>
      </c>
    </row>
    <row r="221" spans="1:7" ht="23.25" customHeight="1">
      <c r="A221" s="444"/>
      <c r="B221" s="430"/>
      <c r="C221" s="431" t="s">
        <v>1078</v>
      </c>
      <c r="D221" s="431"/>
      <c r="E221" s="431"/>
      <c r="F221" s="292" t="s">
        <v>786</v>
      </c>
      <c r="G221" s="290" t="str">
        <f ca="1">'Лист2 (2)'!G217</f>
        <v>высшее педагогическое образование по направлению подготовки, соответствующему преподаваемому предмету</v>
      </c>
    </row>
    <row r="222" spans="1:7" ht="23.25" customHeight="1">
      <c r="A222" s="444"/>
      <c r="B222" s="430"/>
      <c r="C222" s="431" t="s">
        <v>1079</v>
      </c>
      <c r="D222" s="431"/>
      <c r="E222" s="431"/>
      <c r="F222" s="292" t="s">
        <v>1126</v>
      </c>
      <c r="G222" s="290">
        <f ca="1">'Лист2 (2)'!G218</f>
        <v>0</v>
      </c>
    </row>
    <row r="223" spans="1:7" ht="23.25" customHeight="1">
      <c r="A223" s="444"/>
      <c r="B223" s="430"/>
      <c r="C223" s="431" t="s">
        <v>1080</v>
      </c>
      <c r="D223" s="431" t="s">
        <v>1111</v>
      </c>
      <c r="E223" s="431"/>
      <c r="F223" s="292" t="s">
        <v>786</v>
      </c>
      <c r="G223" s="290">
        <f ca="1">'Лист2 (2)'!G219</f>
        <v>0</v>
      </c>
    </row>
    <row r="224" spans="1:7" ht="23.25" customHeight="1">
      <c r="A224" s="444"/>
      <c r="B224" s="430"/>
      <c r="C224" s="431"/>
      <c r="D224" s="431" t="s">
        <v>1112</v>
      </c>
      <c r="E224" s="431"/>
      <c r="F224" s="292" t="s">
        <v>786</v>
      </c>
      <c r="G224" s="290">
        <f ca="1">'Лист2 (2)'!G220</f>
        <v>0</v>
      </c>
    </row>
    <row r="225" spans="1:7" ht="23.25" customHeight="1">
      <c r="A225" s="444"/>
      <c r="B225" s="430"/>
      <c r="C225" s="431"/>
      <c r="D225" s="431" t="s">
        <v>1113</v>
      </c>
      <c r="E225" s="431"/>
      <c r="F225" s="292" t="s">
        <v>786</v>
      </c>
      <c r="G225" s="290">
        <f ca="1">'Лист2 (2)'!G221</f>
        <v>0</v>
      </c>
    </row>
    <row r="226" spans="1:7" ht="23.25" customHeight="1">
      <c r="A226" s="444"/>
      <c r="B226" s="430"/>
      <c r="C226" s="431" t="s">
        <v>1081</v>
      </c>
      <c r="D226" s="431"/>
      <c r="E226" s="431"/>
      <c r="F226" s="292" t="s">
        <v>786</v>
      </c>
      <c r="G226" s="290" t="str">
        <f ca="1">'Лист2 (2)'!G222</f>
        <v xml:space="preserve">от 25 до 30 лет </v>
      </c>
    </row>
    <row r="227" spans="1:7" ht="23.25" customHeight="1">
      <c r="A227" s="444"/>
      <c r="B227" s="430"/>
      <c r="C227" s="431" t="s">
        <v>1082</v>
      </c>
      <c r="D227" s="431"/>
      <c r="E227" s="431"/>
      <c r="F227" s="292" t="s">
        <v>786</v>
      </c>
      <c r="G227" s="290" t="str">
        <f ca="1">'Лист2 (2)'!G223</f>
        <v xml:space="preserve">высшая квалификационная категория </v>
      </c>
    </row>
    <row r="228" spans="1:7" ht="23.25" customHeight="1">
      <c r="A228" s="444"/>
      <c r="B228" s="430"/>
      <c r="C228" s="431" t="s">
        <v>1497</v>
      </c>
      <c r="D228" s="431"/>
      <c r="E228" s="293" t="s">
        <v>1123</v>
      </c>
      <c r="F228" s="292" t="s">
        <v>1126</v>
      </c>
      <c r="G228" s="290">
        <f ca="1">'Лист2 (2)'!G224</f>
        <v>0</v>
      </c>
    </row>
    <row r="229" spans="1:7" ht="23.25" customHeight="1">
      <c r="A229" s="444"/>
      <c r="B229" s="430"/>
      <c r="C229" s="431"/>
      <c r="D229" s="431"/>
      <c r="E229" s="293" t="s">
        <v>1124</v>
      </c>
      <c r="F229" s="292" t="s">
        <v>786</v>
      </c>
      <c r="G229" s="290">
        <f ca="1">'Лист2 (2)'!G225</f>
        <v>2020</v>
      </c>
    </row>
    <row r="230" spans="1:7" ht="23.25" customHeight="1">
      <c r="A230" s="444"/>
      <c r="B230" s="430"/>
      <c r="C230" s="431"/>
      <c r="D230" s="431"/>
      <c r="E230" s="293" t="s">
        <v>1113</v>
      </c>
      <c r="F230" s="292" t="s">
        <v>1127</v>
      </c>
      <c r="G230" s="290" t="str">
        <f ca="1">'Лист2 (2)'!G226</f>
        <v xml:space="preserve">СКИРО ПК и ПРО </v>
      </c>
    </row>
    <row r="231" spans="1:7" ht="23.25" customHeight="1">
      <c r="A231" s="444"/>
      <c r="B231" s="430" t="s">
        <v>1064</v>
      </c>
      <c r="C231" s="430" t="s">
        <v>1084</v>
      </c>
      <c r="D231" s="430"/>
      <c r="E231" s="430"/>
      <c r="F231" s="292" t="s">
        <v>786</v>
      </c>
      <c r="G231" s="290" t="str">
        <f ca="1">'Лист2 (2)'!G227</f>
        <v>да</v>
      </c>
    </row>
    <row r="232" spans="1:7" ht="23.25" customHeight="1">
      <c r="A232" s="444"/>
      <c r="B232" s="430"/>
      <c r="C232" s="430" t="s">
        <v>1085</v>
      </c>
      <c r="D232" s="430"/>
      <c r="E232" s="430"/>
      <c r="F232" s="292" t="s">
        <v>786</v>
      </c>
      <c r="G232" s="290" t="str">
        <f ca="1">'Лист2 (2)'!G228</f>
        <v>да</v>
      </c>
    </row>
    <row r="233" spans="1:7" ht="23.25" customHeight="1">
      <c r="A233" s="444"/>
      <c r="B233" s="430"/>
      <c r="C233" s="430" t="s">
        <v>1086</v>
      </c>
      <c r="D233" s="430"/>
      <c r="E233" s="430"/>
      <c r="F233" s="292" t="s">
        <v>786</v>
      </c>
      <c r="G233" s="290" t="str">
        <f ca="1">'Лист2 (2)'!G229</f>
        <v>да</v>
      </c>
    </row>
    <row r="234" spans="1:7" ht="23.25" customHeight="1">
      <c r="A234" s="444"/>
      <c r="B234" s="430"/>
      <c r="C234" s="430" t="s">
        <v>1087</v>
      </c>
      <c r="D234" s="430"/>
      <c r="E234" s="430"/>
      <c r="F234" s="292" t="s">
        <v>786</v>
      </c>
      <c r="G234" s="290" t="str">
        <f ca="1">'Лист2 (2)'!G230</f>
        <v>да</v>
      </c>
    </row>
    <row r="235" spans="1:7" ht="23.25" customHeight="1">
      <c r="A235" s="444"/>
      <c r="B235" s="430"/>
      <c r="C235" s="430" t="s">
        <v>1088</v>
      </c>
      <c r="D235" s="430"/>
      <c r="E235" s="430"/>
      <c r="F235" s="292" t="s">
        <v>786</v>
      </c>
      <c r="G235" s="290" t="str">
        <f ca="1">'Лист2 (2)'!G231</f>
        <v>да</v>
      </c>
    </row>
    <row r="236" spans="1:7" ht="23.25" customHeight="1">
      <c r="A236" s="444"/>
      <c r="B236" s="430"/>
      <c r="C236" s="431" t="s">
        <v>1089</v>
      </c>
      <c r="D236" s="431"/>
      <c r="E236" s="431"/>
      <c r="F236" s="292" t="s">
        <v>786</v>
      </c>
      <c r="G236" s="290" t="str">
        <f ca="1">'Лист2 (2)'!G232</f>
        <v>да</v>
      </c>
    </row>
    <row r="237" spans="1:7" ht="23.25" customHeight="1">
      <c r="A237" s="444"/>
      <c r="B237" s="430"/>
      <c r="C237" s="430" t="s">
        <v>1090</v>
      </c>
      <c r="D237" s="430"/>
      <c r="E237" s="430"/>
      <c r="F237" s="292" t="s">
        <v>786</v>
      </c>
      <c r="G237" s="290" t="str">
        <f ca="1">'Лист2 (2)'!G233</f>
        <v>да</v>
      </c>
    </row>
    <row r="238" spans="1:7" ht="23.25" customHeight="1">
      <c r="A238" s="444"/>
      <c r="B238" s="430"/>
      <c r="C238" s="430" t="s">
        <v>1091</v>
      </c>
      <c r="D238" s="430"/>
      <c r="E238" s="430"/>
      <c r="F238" s="292" t="s">
        <v>786</v>
      </c>
      <c r="G238" s="290" t="str">
        <f ca="1">'Лист2 (2)'!G234</f>
        <v>да</v>
      </c>
    </row>
    <row r="239" spans="1:7" ht="23.25" customHeight="1">
      <c r="A239" s="444"/>
      <c r="B239" s="430"/>
      <c r="C239" s="431" t="s">
        <v>1092</v>
      </c>
      <c r="D239" s="431"/>
      <c r="E239" s="431"/>
      <c r="F239" s="292" t="s">
        <v>786</v>
      </c>
      <c r="G239" s="290" t="str">
        <f ca="1">'Лист2 (2)'!G235</f>
        <v>да</v>
      </c>
    </row>
    <row r="240" spans="1:7" ht="23.25" customHeight="1">
      <c r="A240" s="444"/>
      <c r="B240" s="430"/>
      <c r="C240" s="430" t="s">
        <v>1093</v>
      </c>
      <c r="D240" s="430"/>
      <c r="E240" s="430"/>
      <c r="F240" s="292" t="s">
        <v>786</v>
      </c>
      <c r="G240" s="290" t="str">
        <f ca="1">'Лист2 (2)'!G236</f>
        <v>да</v>
      </c>
    </row>
    <row r="241" spans="1:7" ht="23.25" customHeight="1">
      <c r="A241" s="430" t="s">
        <v>1489</v>
      </c>
      <c r="B241" s="430"/>
      <c r="C241" s="433" t="s">
        <v>1094</v>
      </c>
      <c r="D241" s="433"/>
      <c r="E241" s="433"/>
      <c r="F241" s="292" t="s">
        <v>824</v>
      </c>
      <c r="G241" s="290">
        <f ca="1">'Лист2 (2)'!G237</f>
        <v>0</v>
      </c>
    </row>
    <row r="242" spans="1:7" ht="23.25" customHeight="1">
      <c r="A242" s="430"/>
      <c r="B242" s="430"/>
      <c r="C242" s="433" t="s">
        <v>1095</v>
      </c>
      <c r="D242" s="433"/>
      <c r="E242" s="433"/>
      <c r="F242" s="292" t="s">
        <v>824</v>
      </c>
      <c r="G242" s="290">
        <f ca="1">'Лист2 (2)'!G238</f>
        <v>0</v>
      </c>
    </row>
    <row r="243" spans="1:7" ht="23.25" customHeight="1">
      <c r="A243" s="430"/>
      <c r="B243" s="430"/>
      <c r="C243" s="433" t="s">
        <v>1096</v>
      </c>
      <c r="D243" s="433"/>
      <c r="E243" s="433"/>
      <c r="F243" s="292" t="s">
        <v>824</v>
      </c>
      <c r="G243" s="290">
        <f ca="1">'Лист2 (2)'!G239</f>
        <v>0</v>
      </c>
    </row>
    <row r="244" spans="1:7" ht="23.25" customHeight="1">
      <c r="A244" s="430"/>
      <c r="B244" s="430"/>
      <c r="C244" s="433" t="s">
        <v>1097</v>
      </c>
      <c r="D244" s="433"/>
      <c r="E244" s="433"/>
      <c r="F244" s="292" t="s">
        <v>824</v>
      </c>
      <c r="G244" s="290">
        <f ca="1">'Лист2 (2)'!G240</f>
        <v>0</v>
      </c>
    </row>
    <row r="245" spans="1:7" ht="23.25" customHeight="1">
      <c r="A245" s="444" t="s">
        <v>1490</v>
      </c>
      <c r="B245" s="436" t="s">
        <v>1488</v>
      </c>
      <c r="C245" s="436"/>
      <c r="D245" s="436"/>
      <c r="E245" s="436"/>
      <c r="F245" s="292" t="s">
        <v>786</v>
      </c>
      <c r="G245" s="290" t="str">
        <f ca="1">'Лист2 (2)'!G241</f>
        <v>1 класс</v>
      </c>
    </row>
    <row r="246" spans="1:7" ht="23.25" customHeight="1">
      <c r="A246" s="444"/>
      <c r="B246" s="430" t="s">
        <v>1060</v>
      </c>
      <c r="C246" s="431" t="s">
        <v>1065</v>
      </c>
      <c r="D246" s="431"/>
      <c r="E246" s="431"/>
      <c r="F246" s="293" t="s">
        <v>890</v>
      </c>
      <c r="G246" s="290">
        <f ca="1">'Лист2 (2)'!G242</f>
        <v>28</v>
      </c>
    </row>
    <row r="247" spans="1:7" ht="23.25" customHeight="1">
      <c r="A247" s="444"/>
      <c r="B247" s="430"/>
      <c r="C247" s="431" t="s">
        <v>1066</v>
      </c>
      <c r="D247" s="431"/>
      <c r="E247" s="431"/>
      <c r="F247" s="293" t="s">
        <v>890</v>
      </c>
      <c r="G247" s="290">
        <f ca="1">'Лист2 (2)'!G243</f>
        <v>0</v>
      </c>
    </row>
    <row r="248" spans="1:7" ht="23.25" customHeight="1">
      <c r="A248" s="444"/>
      <c r="B248" s="430"/>
      <c r="C248" s="431" t="s">
        <v>1067</v>
      </c>
      <c r="D248" s="431"/>
      <c r="E248" s="431"/>
      <c r="F248" s="293" t="s">
        <v>890</v>
      </c>
      <c r="G248" s="290">
        <f ca="1">'Лист2 (2)'!G244</f>
        <v>1</v>
      </c>
    </row>
    <row r="249" spans="1:7" ht="23.25" customHeight="1">
      <c r="A249" s="444"/>
      <c r="B249" s="430"/>
      <c r="C249" s="431" t="s">
        <v>1068</v>
      </c>
      <c r="D249" s="431"/>
      <c r="E249" s="431"/>
      <c r="F249" s="293" t="s">
        <v>890</v>
      </c>
      <c r="G249" s="290">
        <f ca="1">'Лист2 (2)'!G245</f>
        <v>10</v>
      </c>
    </row>
    <row r="250" spans="1:7" ht="23.25" customHeight="1">
      <c r="A250" s="444"/>
      <c r="B250" s="430"/>
      <c r="C250" s="431" t="s">
        <v>1069</v>
      </c>
      <c r="D250" s="431" t="s">
        <v>1098</v>
      </c>
      <c r="E250" s="431"/>
      <c r="F250" s="293" t="s">
        <v>890</v>
      </c>
      <c r="G250" s="290">
        <f ca="1">'Лист2 (2)'!G246</f>
        <v>5</v>
      </c>
    </row>
    <row r="251" spans="1:7" ht="23.25" customHeight="1">
      <c r="A251" s="444"/>
      <c r="B251" s="430"/>
      <c r="C251" s="431"/>
      <c r="D251" s="431" t="s">
        <v>1099</v>
      </c>
      <c r="E251" s="431"/>
      <c r="F251" s="293" t="s">
        <v>890</v>
      </c>
      <c r="G251" s="290">
        <f ca="1">'Лист2 (2)'!G247</f>
        <v>4</v>
      </c>
    </row>
    <row r="252" spans="1:7" ht="23.25" customHeight="1">
      <c r="A252" s="444"/>
      <c r="B252" s="430"/>
      <c r="C252" s="431"/>
      <c r="D252" s="431" t="s">
        <v>1100</v>
      </c>
      <c r="E252" s="431"/>
      <c r="F252" s="293" t="s">
        <v>890</v>
      </c>
      <c r="G252" s="290">
        <f ca="1">'Лист2 (2)'!G248</f>
        <v>3</v>
      </c>
    </row>
    <row r="253" spans="1:7" ht="23.25" customHeight="1">
      <c r="A253" s="444"/>
      <c r="B253" s="430" t="s">
        <v>1061</v>
      </c>
      <c r="C253" s="431" t="s">
        <v>1070</v>
      </c>
      <c r="D253" s="431"/>
      <c r="E253" s="431"/>
      <c r="F253" s="292" t="s">
        <v>786</v>
      </c>
      <c r="G253" s="290" t="str">
        <f ca="1">'Лист2 (2)'!G249</f>
        <v>– «Школа России»;</v>
      </c>
    </row>
    <row r="254" spans="1:7" ht="23.25" customHeight="1">
      <c r="A254" s="444"/>
      <c r="B254" s="430"/>
      <c r="C254" s="431" t="s">
        <v>1071</v>
      </c>
      <c r="D254" s="431" t="s">
        <v>1101</v>
      </c>
      <c r="E254" s="293" t="s">
        <v>1114</v>
      </c>
      <c r="F254" s="292" t="s">
        <v>824</v>
      </c>
      <c r="G254" s="290">
        <f ca="1">'Лист2 (2)'!G250</f>
        <v>0</v>
      </c>
    </row>
    <row r="255" spans="1:7" ht="23.25" customHeight="1">
      <c r="A255" s="444"/>
      <c r="B255" s="430"/>
      <c r="C255" s="431"/>
      <c r="D255" s="431"/>
      <c r="E255" s="293" t="s">
        <v>1115</v>
      </c>
      <c r="F255" s="292" t="s">
        <v>824</v>
      </c>
      <c r="G255" s="290">
        <f ca="1">'Лист2 (2)'!G251</f>
        <v>0</v>
      </c>
    </row>
    <row r="256" spans="1:7" ht="23.25" customHeight="1">
      <c r="A256" s="444"/>
      <c r="B256" s="430"/>
      <c r="C256" s="431"/>
      <c r="D256" s="431"/>
      <c r="E256" s="293" t="s">
        <v>1116</v>
      </c>
      <c r="F256" s="292" t="s">
        <v>824</v>
      </c>
      <c r="G256" s="290">
        <f ca="1">'Лист2 (2)'!G252</f>
        <v>0</v>
      </c>
    </row>
    <row r="257" spans="1:7" ht="23.25" customHeight="1">
      <c r="A257" s="444"/>
      <c r="B257" s="430"/>
      <c r="C257" s="431"/>
      <c r="D257" s="431" t="s">
        <v>1102</v>
      </c>
      <c r="E257" s="431"/>
      <c r="F257" s="292" t="s">
        <v>824</v>
      </c>
      <c r="G257" s="290">
        <f ca="1">'Лист2 (2)'!G253</f>
        <v>0</v>
      </c>
    </row>
    <row r="258" spans="1:7" ht="23.25" customHeight="1">
      <c r="A258" s="444"/>
      <c r="B258" s="430"/>
      <c r="C258" s="431" t="s">
        <v>1072</v>
      </c>
      <c r="D258" s="431" t="s">
        <v>1103</v>
      </c>
      <c r="E258" s="431"/>
      <c r="F258" s="292" t="s">
        <v>824</v>
      </c>
      <c r="G258" s="290">
        <f ca="1">'Лист2 (2)'!G254</f>
        <v>28</v>
      </c>
    </row>
    <row r="259" spans="1:7" ht="23.25" customHeight="1">
      <c r="A259" s="444"/>
      <c r="B259" s="430"/>
      <c r="C259" s="431"/>
      <c r="D259" s="431" t="s">
        <v>1104</v>
      </c>
      <c r="E259" s="431"/>
      <c r="F259" s="292" t="s">
        <v>824</v>
      </c>
      <c r="G259" s="290" t="str">
        <f ca="1">'Лист2 (2)'!G255</f>
        <v/>
      </c>
    </row>
    <row r="260" spans="1:7" ht="23.25" customHeight="1">
      <c r="A260" s="444"/>
      <c r="B260" s="430"/>
      <c r="C260" s="431" t="s">
        <v>1073</v>
      </c>
      <c r="D260" s="431"/>
      <c r="E260" s="431"/>
      <c r="F260" s="292" t="s">
        <v>786</v>
      </c>
      <c r="G260" s="290" t="str">
        <f ca="1">'Лист2 (2)'!G256</f>
        <v>в первую смену</v>
      </c>
    </row>
    <row r="261" spans="1:7" ht="23.25" customHeight="1">
      <c r="A261" s="444"/>
      <c r="B261" s="430"/>
      <c r="C261" s="293"/>
      <c r="D261" s="293"/>
      <c r="E261" s="293" t="s">
        <v>1117</v>
      </c>
      <c r="F261" s="292" t="s">
        <v>786</v>
      </c>
      <c r="G261" s="290">
        <f ca="1">'Лист2 (2)'!G257</f>
        <v>0</v>
      </c>
    </row>
    <row r="262" spans="1:7" ht="23.25" customHeight="1">
      <c r="A262" s="444"/>
      <c r="B262" s="430"/>
      <c r="C262" s="431" t="s">
        <v>1495</v>
      </c>
      <c r="D262" s="431"/>
      <c r="E262" s="431" t="s">
        <v>1118</v>
      </c>
      <c r="F262" s="294" t="s">
        <v>786</v>
      </c>
      <c r="G262" s="290">
        <f ca="1">'Лист2 (2)'!G258</f>
        <v>0</v>
      </c>
    </row>
    <row r="263" spans="1:7" ht="23.25" customHeight="1">
      <c r="A263" s="444"/>
      <c r="B263" s="430"/>
      <c r="C263" s="431"/>
      <c r="D263" s="431"/>
      <c r="E263" s="431"/>
      <c r="F263" s="294" t="s">
        <v>824</v>
      </c>
      <c r="G263" s="290">
        <f ca="1">'Лист2 (2)'!G259</f>
        <v>0</v>
      </c>
    </row>
    <row r="264" spans="1:7" ht="23.25" customHeight="1">
      <c r="A264" s="444"/>
      <c r="B264" s="430"/>
      <c r="C264" s="431"/>
      <c r="D264" s="431"/>
      <c r="E264" s="431" t="s">
        <v>1118</v>
      </c>
      <c r="F264" s="294" t="s">
        <v>786</v>
      </c>
      <c r="G264" s="290">
        <f ca="1">'Лист2 (2)'!G260</f>
        <v>0</v>
      </c>
    </row>
    <row r="265" spans="1:7" ht="23.25" customHeight="1">
      <c r="A265" s="444"/>
      <c r="B265" s="430"/>
      <c r="C265" s="431"/>
      <c r="D265" s="431"/>
      <c r="E265" s="431"/>
      <c r="F265" s="294" t="s">
        <v>824</v>
      </c>
      <c r="G265" s="290">
        <f ca="1">'Лист2 (2)'!G261</f>
        <v>0</v>
      </c>
    </row>
    <row r="266" spans="1:7" ht="23.25" customHeight="1">
      <c r="A266" s="444"/>
      <c r="B266" s="430"/>
      <c r="C266" s="431" t="s">
        <v>1496</v>
      </c>
      <c r="D266" s="431"/>
      <c r="E266" s="293" t="s">
        <v>1119</v>
      </c>
      <c r="F266" s="294" t="s">
        <v>1125</v>
      </c>
      <c r="G266" s="290">
        <f ca="1">'Лист2 (2)'!G262</f>
        <v>0</v>
      </c>
    </row>
    <row r="267" spans="1:7" ht="23.25" customHeight="1">
      <c r="A267" s="444"/>
      <c r="B267" s="430"/>
      <c r="C267" s="431"/>
      <c r="D267" s="431"/>
      <c r="E267" s="293" t="s">
        <v>1120</v>
      </c>
      <c r="F267" s="294" t="s">
        <v>824</v>
      </c>
      <c r="G267" s="290">
        <f ca="1">'Лист2 (2)'!G263</f>
        <v>0</v>
      </c>
    </row>
    <row r="268" spans="1:7" ht="23.25" customHeight="1">
      <c r="A268" s="444"/>
      <c r="B268" s="430" t="s">
        <v>1062</v>
      </c>
      <c r="C268" s="431" t="s">
        <v>1076</v>
      </c>
      <c r="D268" s="431" t="s">
        <v>1105</v>
      </c>
      <c r="E268" s="293" t="s">
        <v>1121</v>
      </c>
      <c r="F268" s="292" t="s">
        <v>824</v>
      </c>
      <c r="G268" s="290">
        <f ca="1">'Лист2 (2)'!G264</f>
        <v>0</v>
      </c>
    </row>
    <row r="269" spans="1:7" ht="23.25" customHeight="1">
      <c r="A269" s="444"/>
      <c r="B269" s="430"/>
      <c r="C269" s="431"/>
      <c r="D269" s="431"/>
      <c r="E269" s="293" t="s">
        <v>1122</v>
      </c>
      <c r="F269" s="292" t="s">
        <v>824</v>
      </c>
      <c r="G269" s="290">
        <f ca="1">'Лист2 (2)'!G265</f>
        <v>0</v>
      </c>
    </row>
    <row r="270" spans="1:7" ht="23.25" customHeight="1">
      <c r="A270" s="444"/>
      <c r="B270" s="430"/>
      <c r="C270" s="431"/>
      <c r="D270" s="431" t="s">
        <v>1106</v>
      </c>
      <c r="E270" s="293" t="s">
        <v>1121</v>
      </c>
      <c r="F270" s="292" t="s">
        <v>824</v>
      </c>
      <c r="G270" s="290">
        <f ca="1">'Лист2 (2)'!G266</f>
        <v>0</v>
      </c>
    </row>
    <row r="271" spans="1:7" ht="23.25" customHeight="1">
      <c r="A271" s="444"/>
      <c r="B271" s="430"/>
      <c r="C271" s="431"/>
      <c r="D271" s="431"/>
      <c r="E271" s="293" t="s">
        <v>1122</v>
      </c>
      <c r="F271" s="292" t="s">
        <v>824</v>
      </c>
      <c r="G271" s="290">
        <f ca="1">'Лист2 (2)'!G267</f>
        <v>0</v>
      </c>
    </row>
    <row r="272" spans="1:7" ht="23.25" customHeight="1">
      <c r="A272" s="444"/>
      <c r="B272" s="430"/>
      <c r="C272" s="431"/>
      <c r="D272" s="431" t="s">
        <v>1107</v>
      </c>
      <c r="E272" s="293" t="s">
        <v>1121</v>
      </c>
      <c r="F272" s="292" t="s">
        <v>824</v>
      </c>
      <c r="G272" s="290">
        <f ca="1">'Лист2 (2)'!G268</f>
        <v>0</v>
      </c>
    </row>
    <row r="273" spans="1:7" ht="23.25" customHeight="1">
      <c r="A273" s="444"/>
      <c r="B273" s="430"/>
      <c r="C273" s="431"/>
      <c r="D273" s="431"/>
      <c r="E273" s="293" t="s">
        <v>1122</v>
      </c>
      <c r="F273" s="292" t="s">
        <v>824</v>
      </c>
      <c r="G273" s="290">
        <f ca="1">'Лист2 (2)'!G269</f>
        <v>0</v>
      </c>
    </row>
    <row r="274" spans="1:7" ht="23.25" customHeight="1">
      <c r="A274" s="444"/>
      <c r="B274" s="430"/>
      <c r="C274" s="431"/>
      <c r="D274" s="431" t="s">
        <v>1108</v>
      </c>
      <c r="E274" s="293" t="s">
        <v>1121</v>
      </c>
      <c r="F274" s="292" t="s">
        <v>824</v>
      </c>
      <c r="G274" s="290">
        <f ca="1">'Лист2 (2)'!G270</f>
        <v>28</v>
      </c>
    </row>
    <row r="275" spans="1:7" ht="23.25" customHeight="1">
      <c r="A275" s="444"/>
      <c r="B275" s="430"/>
      <c r="C275" s="431"/>
      <c r="D275" s="431"/>
      <c r="E275" s="293" t="s">
        <v>1122</v>
      </c>
      <c r="F275" s="292" t="s">
        <v>824</v>
      </c>
      <c r="G275" s="290">
        <f ca="1">'Лист2 (2)'!G271</f>
        <v>0</v>
      </c>
    </row>
    <row r="276" spans="1:7" ht="23.25" customHeight="1">
      <c r="A276" s="444"/>
      <c r="B276" s="430"/>
      <c r="C276" s="431"/>
      <c r="D276" s="431" t="s">
        <v>1109</v>
      </c>
      <c r="E276" s="293" t="s">
        <v>1121</v>
      </c>
      <c r="F276" s="292" t="s">
        <v>824</v>
      </c>
      <c r="G276" s="290">
        <f ca="1">'Лист2 (2)'!G272</f>
        <v>0</v>
      </c>
    </row>
    <row r="277" spans="1:7" ht="23.25" customHeight="1">
      <c r="A277" s="444"/>
      <c r="B277" s="430"/>
      <c r="C277" s="431"/>
      <c r="D277" s="431"/>
      <c r="E277" s="293" t="s">
        <v>1122</v>
      </c>
      <c r="F277" s="292" t="s">
        <v>824</v>
      </c>
      <c r="G277" s="290">
        <f ca="1">'Лист2 (2)'!G273</f>
        <v>0</v>
      </c>
    </row>
    <row r="278" spans="1:7" ht="23.25" customHeight="1">
      <c r="A278" s="444"/>
      <c r="B278" s="430"/>
      <c r="C278" s="431"/>
      <c r="D278" s="431" t="s">
        <v>1110</v>
      </c>
      <c r="E278" s="293" t="s">
        <v>1121</v>
      </c>
      <c r="F278" s="292" t="s">
        <v>824</v>
      </c>
      <c r="G278" s="290">
        <f ca="1">'Лист2 (2)'!G274</f>
        <v>0</v>
      </c>
    </row>
    <row r="279" spans="1:7" ht="23.25" customHeight="1">
      <c r="A279" s="444"/>
      <c r="B279" s="430"/>
      <c r="C279" s="431"/>
      <c r="D279" s="431"/>
      <c r="E279" s="293" t="s">
        <v>1122</v>
      </c>
      <c r="F279" s="292" t="s">
        <v>824</v>
      </c>
      <c r="G279" s="290">
        <f ca="1">'Лист2 (2)'!G275</f>
        <v>0</v>
      </c>
    </row>
    <row r="280" spans="1:7" ht="23.25" customHeight="1">
      <c r="A280" s="444"/>
      <c r="B280" s="430" t="s">
        <v>1063</v>
      </c>
      <c r="C280" s="431" t="s">
        <v>1077</v>
      </c>
      <c r="D280" s="431"/>
      <c r="E280" s="431"/>
      <c r="F280" s="292" t="s">
        <v>786</v>
      </c>
      <c r="G280" s="290" t="str">
        <f ca="1">'Лист2 (2)'!G276</f>
        <v xml:space="preserve">от 0,5 до 1 ставки </v>
      </c>
    </row>
    <row r="281" spans="1:7" ht="23.25" customHeight="1">
      <c r="A281" s="444"/>
      <c r="B281" s="430"/>
      <c r="C281" s="431" t="s">
        <v>1078</v>
      </c>
      <c r="D281" s="431"/>
      <c r="E281" s="431"/>
      <c r="F281" s="292" t="s">
        <v>786</v>
      </c>
      <c r="G281" s="290" t="str">
        <f ca="1">'Лист2 (2)'!G277</f>
        <v>студенты, обучающиеся в  вузах, ссузах  по направлению педагогической подготовки</v>
      </c>
    </row>
    <row r="282" spans="1:7" ht="23.25" customHeight="1">
      <c r="A282" s="444"/>
      <c r="B282" s="430"/>
      <c r="C282" s="431" t="s">
        <v>1079</v>
      </c>
      <c r="D282" s="431"/>
      <c r="E282" s="431"/>
      <c r="F282" s="292" t="s">
        <v>1126</v>
      </c>
      <c r="G282" s="290">
        <f ca="1">'Лист2 (2)'!G278</f>
        <v>0</v>
      </c>
    </row>
    <row r="283" spans="1:7" ht="23.25" customHeight="1">
      <c r="A283" s="444"/>
      <c r="B283" s="430"/>
      <c r="C283" s="431" t="s">
        <v>1080</v>
      </c>
      <c r="D283" s="431" t="s">
        <v>1111</v>
      </c>
      <c r="E283" s="431"/>
      <c r="F283" s="292" t="s">
        <v>786</v>
      </c>
      <c r="G283" s="290">
        <f ca="1">'Лист2 (2)'!G279</f>
        <v>0</v>
      </c>
    </row>
    <row r="284" spans="1:7" ht="23.25" customHeight="1">
      <c r="A284" s="444"/>
      <c r="B284" s="430"/>
      <c r="C284" s="431"/>
      <c r="D284" s="431" t="s">
        <v>1112</v>
      </c>
      <c r="E284" s="431"/>
      <c r="F284" s="292" t="s">
        <v>786</v>
      </c>
      <c r="G284" s="290">
        <f ca="1">'Лист2 (2)'!G280</f>
        <v>0</v>
      </c>
    </row>
    <row r="285" spans="1:7" ht="23.25" customHeight="1">
      <c r="A285" s="444"/>
      <c r="B285" s="430"/>
      <c r="C285" s="431"/>
      <c r="D285" s="431" t="s">
        <v>1113</v>
      </c>
      <c r="E285" s="431"/>
      <c r="F285" s="292" t="s">
        <v>786</v>
      </c>
      <c r="G285" s="290">
        <f ca="1">'Лист2 (2)'!G281</f>
        <v>0</v>
      </c>
    </row>
    <row r="286" spans="1:7" ht="23.25" customHeight="1">
      <c r="A286" s="444"/>
      <c r="B286" s="430"/>
      <c r="C286" s="431" t="s">
        <v>1081</v>
      </c>
      <c r="D286" s="431"/>
      <c r="E286" s="431"/>
      <c r="F286" s="292" t="s">
        <v>786</v>
      </c>
      <c r="G286" s="290" t="str">
        <f ca="1">'Лист2 (2)'!G282</f>
        <v xml:space="preserve">   до 3 лет</v>
      </c>
    </row>
    <row r="287" spans="1:7" ht="23.25" customHeight="1">
      <c r="A287" s="444"/>
      <c r="B287" s="430"/>
      <c r="C287" s="431" t="s">
        <v>1082</v>
      </c>
      <c r="D287" s="431"/>
      <c r="E287" s="431"/>
      <c r="F287" s="292" t="s">
        <v>786</v>
      </c>
      <c r="G287" s="290">
        <f ca="1">'Лист2 (2)'!G283</f>
        <v>0</v>
      </c>
    </row>
    <row r="288" spans="1:7" ht="23.25" customHeight="1">
      <c r="A288" s="444"/>
      <c r="B288" s="430"/>
      <c r="C288" s="431" t="s">
        <v>1497</v>
      </c>
      <c r="D288" s="431"/>
      <c r="E288" s="293" t="s">
        <v>1123</v>
      </c>
      <c r="F288" s="292" t="s">
        <v>1126</v>
      </c>
      <c r="G288" s="290">
        <f ca="1">'Лист2 (2)'!G284</f>
        <v>0</v>
      </c>
    </row>
    <row r="289" spans="1:7" ht="23.25" customHeight="1">
      <c r="A289" s="444"/>
      <c r="B289" s="430"/>
      <c r="C289" s="431"/>
      <c r="D289" s="431"/>
      <c r="E289" s="293" t="s">
        <v>1124</v>
      </c>
      <c r="F289" s="292" t="s">
        <v>786</v>
      </c>
      <c r="G289" s="290">
        <f ca="1">'Лист2 (2)'!G285</f>
        <v>2022</v>
      </c>
    </row>
    <row r="290" spans="1:7" ht="23.25" customHeight="1">
      <c r="A290" s="444"/>
      <c r="B290" s="430"/>
      <c r="C290" s="431"/>
      <c r="D290" s="431"/>
      <c r="E290" s="293" t="s">
        <v>1113</v>
      </c>
      <c r="F290" s="292" t="s">
        <v>1127</v>
      </c>
      <c r="G290" s="290" t="str">
        <f ca="1">'Лист2 (2)'!G286</f>
        <v xml:space="preserve">СКИРО ПК и ПРО </v>
      </c>
    </row>
    <row r="291" spans="1:7" ht="23.25" customHeight="1">
      <c r="A291" s="444"/>
      <c r="B291" s="430" t="s">
        <v>1064</v>
      </c>
      <c r="C291" s="430" t="s">
        <v>1084</v>
      </c>
      <c r="D291" s="430"/>
      <c r="E291" s="430"/>
      <c r="F291" s="292" t="s">
        <v>786</v>
      </c>
      <c r="G291" s="290" t="str">
        <f ca="1">'Лист2 (2)'!G287</f>
        <v>да</v>
      </c>
    </row>
    <row r="292" spans="1:7" ht="23.25" customHeight="1">
      <c r="A292" s="444"/>
      <c r="B292" s="430"/>
      <c r="C292" s="430" t="s">
        <v>1085</v>
      </c>
      <c r="D292" s="430"/>
      <c r="E292" s="430"/>
      <c r="F292" s="292" t="s">
        <v>786</v>
      </c>
      <c r="G292" s="290" t="str">
        <f ca="1">'Лист2 (2)'!G288</f>
        <v>да</v>
      </c>
    </row>
    <row r="293" spans="1:7" ht="23.25" customHeight="1">
      <c r="A293" s="444"/>
      <c r="B293" s="430"/>
      <c r="C293" s="430" t="s">
        <v>1086</v>
      </c>
      <c r="D293" s="430"/>
      <c r="E293" s="430"/>
      <c r="F293" s="292" t="s">
        <v>786</v>
      </c>
      <c r="G293" s="290" t="str">
        <f ca="1">'Лист2 (2)'!G289</f>
        <v>да</v>
      </c>
    </row>
    <row r="294" spans="1:7" ht="23.25" customHeight="1">
      <c r="A294" s="444"/>
      <c r="B294" s="430"/>
      <c r="C294" s="430" t="s">
        <v>1087</v>
      </c>
      <c r="D294" s="430"/>
      <c r="E294" s="430"/>
      <c r="F294" s="292" t="s">
        <v>786</v>
      </c>
      <c r="G294" s="290" t="str">
        <f ca="1">'Лист2 (2)'!G290</f>
        <v>да</v>
      </c>
    </row>
    <row r="295" spans="1:7" ht="23.25" customHeight="1">
      <c r="A295" s="444"/>
      <c r="B295" s="430"/>
      <c r="C295" s="430" t="s">
        <v>1088</v>
      </c>
      <c r="D295" s="430"/>
      <c r="E295" s="430"/>
      <c r="F295" s="292" t="s">
        <v>786</v>
      </c>
      <c r="G295" s="290" t="str">
        <f ca="1">'Лист2 (2)'!G291</f>
        <v>да</v>
      </c>
    </row>
    <row r="296" spans="1:7" ht="23.25" customHeight="1">
      <c r="A296" s="444"/>
      <c r="B296" s="430"/>
      <c r="C296" s="431" t="s">
        <v>1089</v>
      </c>
      <c r="D296" s="431"/>
      <c r="E296" s="431"/>
      <c r="F296" s="292" t="s">
        <v>786</v>
      </c>
      <c r="G296" s="290" t="str">
        <f ca="1">'Лист2 (2)'!G292</f>
        <v>да</v>
      </c>
    </row>
    <row r="297" spans="1:7" ht="23.25" customHeight="1">
      <c r="A297" s="444"/>
      <c r="B297" s="430"/>
      <c r="C297" s="430" t="s">
        <v>1090</v>
      </c>
      <c r="D297" s="430"/>
      <c r="E297" s="430"/>
      <c r="F297" s="292" t="s">
        <v>786</v>
      </c>
      <c r="G297" s="290" t="str">
        <f ca="1">'Лист2 (2)'!G293</f>
        <v>да</v>
      </c>
    </row>
    <row r="298" spans="1:7" ht="23.25" customHeight="1">
      <c r="A298" s="444"/>
      <c r="B298" s="430"/>
      <c r="C298" s="430" t="s">
        <v>1091</v>
      </c>
      <c r="D298" s="430"/>
      <c r="E298" s="430"/>
      <c r="F298" s="292" t="s">
        <v>786</v>
      </c>
      <c r="G298" s="290" t="str">
        <f ca="1">'Лист2 (2)'!G294</f>
        <v>да</v>
      </c>
    </row>
    <row r="299" spans="1:7" ht="23.25" customHeight="1">
      <c r="A299" s="444"/>
      <c r="B299" s="430"/>
      <c r="C299" s="431" t="s">
        <v>1092</v>
      </c>
      <c r="D299" s="431"/>
      <c r="E299" s="431"/>
      <c r="F299" s="292" t="s">
        <v>786</v>
      </c>
      <c r="G299" s="290" t="str">
        <f ca="1">'Лист2 (2)'!G295</f>
        <v>да</v>
      </c>
    </row>
    <row r="300" spans="1:7" ht="23.25" customHeight="1">
      <c r="A300" s="444"/>
      <c r="B300" s="430"/>
      <c r="C300" s="430" t="s">
        <v>1093</v>
      </c>
      <c r="D300" s="430"/>
      <c r="E300" s="430"/>
      <c r="F300" s="292" t="s">
        <v>786</v>
      </c>
      <c r="G300" s="290" t="str">
        <f ca="1">'Лист2 (2)'!G296</f>
        <v>да</v>
      </c>
    </row>
    <row r="301" spans="1:7" ht="23.25" customHeight="1">
      <c r="A301" s="430" t="s">
        <v>1489</v>
      </c>
      <c r="B301" s="430"/>
      <c r="C301" s="433" t="s">
        <v>1094</v>
      </c>
      <c r="D301" s="433"/>
      <c r="E301" s="433"/>
      <c r="F301" s="292" t="s">
        <v>824</v>
      </c>
      <c r="G301" s="290">
        <f ca="1">'Лист2 (2)'!G297</f>
        <v>0</v>
      </c>
    </row>
    <row r="302" spans="1:7" ht="23.25" customHeight="1">
      <c r="A302" s="430"/>
      <c r="B302" s="430"/>
      <c r="C302" s="433" t="s">
        <v>1095</v>
      </c>
      <c r="D302" s="433"/>
      <c r="E302" s="433"/>
      <c r="F302" s="292" t="s">
        <v>824</v>
      </c>
      <c r="G302" s="290">
        <f ca="1">'Лист2 (2)'!G298</f>
        <v>0</v>
      </c>
    </row>
    <row r="303" spans="1:7" ht="23.25" customHeight="1">
      <c r="A303" s="430"/>
      <c r="B303" s="430"/>
      <c r="C303" s="433" t="s">
        <v>1096</v>
      </c>
      <c r="D303" s="433"/>
      <c r="E303" s="433"/>
      <c r="F303" s="292" t="s">
        <v>824</v>
      </c>
      <c r="G303" s="290">
        <f ca="1">'Лист2 (2)'!G299</f>
        <v>0</v>
      </c>
    </row>
    <row r="304" spans="1:7" ht="23.25" customHeight="1">
      <c r="A304" s="430"/>
      <c r="B304" s="430"/>
      <c r="C304" s="433" t="s">
        <v>1097</v>
      </c>
      <c r="D304" s="433"/>
      <c r="E304" s="433"/>
      <c r="F304" s="292" t="s">
        <v>824</v>
      </c>
      <c r="G304" s="290">
        <f ca="1">'Лист2 (2)'!G300</f>
        <v>0</v>
      </c>
    </row>
    <row r="305" spans="1:7" ht="23.25" customHeight="1">
      <c r="A305" s="444" t="s">
        <v>1490</v>
      </c>
      <c r="B305" s="436" t="s">
        <v>1488</v>
      </c>
      <c r="C305" s="436"/>
      <c r="D305" s="436"/>
      <c r="E305" s="436"/>
      <c r="F305" s="292" t="s">
        <v>786</v>
      </c>
      <c r="G305" s="290" t="str">
        <f ca="1">'Лист2 (2)'!G301</f>
        <v>2 класс</v>
      </c>
    </row>
    <row r="306" spans="1:7" ht="23.25" customHeight="1">
      <c r="A306" s="444"/>
      <c r="B306" s="430" t="s">
        <v>1060</v>
      </c>
      <c r="C306" s="431" t="s">
        <v>1065</v>
      </c>
      <c r="D306" s="431"/>
      <c r="E306" s="431"/>
      <c r="F306" s="293" t="s">
        <v>890</v>
      </c>
      <c r="G306" s="290">
        <f ca="1">'Лист2 (2)'!G302</f>
        <v>27</v>
      </c>
    </row>
    <row r="307" spans="1:7" ht="23.25" customHeight="1">
      <c r="A307" s="444"/>
      <c r="B307" s="430"/>
      <c r="C307" s="431" t="s">
        <v>1066</v>
      </c>
      <c r="D307" s="431"/>
      <c r="E307" s="431"/>
      <c r="F307" s="293" t="s">
        <v>890</v>
      </c>
      <c r="G307" s="290">
        <f ca="1">'Лист2 (2)'!G303</f>
        <v>0</v>
      </c>
    </row>
    <row r="308" spans="1:7" ht="23.25" customHeight="1">
      <c r="A308" s="444"/>
      <c r="B308" s="430"/>
      <c r="C308" s="431" t="s">
        <v>1067</v>
      </c>
      <c r="D308" s="431"/>
      <c r="E308" s="431"/>
      <c r="F308" s="293" t="s">
        <v>890</v>
      </c>
      <c r="G308" s="290">
        <f ca="1">'Лист2 (2)'!G304</f>
        <v>1</v>
      </c>
    </row>
    <row r="309" spans="1:7" ht="23.25" customHeight="1">
      <c r="A309" s="444"/>
      <c r="B309" s="430"/>
      <c r="C309" s="431" t="s">
        <v>1068</v>
      </c>
      <c r="D309" s="431"/>
      <c r="E309" s="431"/>
      <c r="F309" s="293" t="s">
        <v>890</v>
      </c>
      <c r="G309" s="290">
        <f ca="1">'Лист2 (2)'!G305</f>
        <v>6</v>
      </c>
    </row>
    <row r="310" spans="1:7" ht="23.25" customHeight="1">
      <c r="A310" s="444"/>
      <c r="B310" s="430"/>
      <c r="C310" s="431" t="s">
        <v>1069</v>
      </c>
      <c r="D310" s="431" t="s">
        <v>1098</v>
      </c>
      <c r="E310" s="431"/>
      <c r="F310" s="293" t="s">
        <v>890</v>
      </c>
      <c r="G310" s="290">
        <f ca="1">'Лист2 (2)'!G306</f>
        <v>3</v>
      </c>
    </row>
    <row r="311" spans="1:7" ht="23.25" customHeight="1">
      <c r="A311" s="444"/>
      <c r="B311" s="430"/>
      <c r="C311" s="431"/>
      <c r="D311" s="431" t="s">
        <v>1099</v>
      </c>
      <c r="E311" s="431"/>
      <c r="F311" s="293" t="s">
        <v>890</v>
      </c>
      <c r="G311" s="290">
        <f ca="1">'Лист2 (2)'!G307</f>
        <v>8</v>
      </c>
    </row>
    <row r="312" spans="1:7" ht="23.25" customHeight="1">
      <c r="A312" s="444"/>
      <c r="B312" s="430"/>
      <c r="C312" s="431"/>
      <c r="D312" s="431" t="s">
        <v>1100</v>
      </c>
      <c r="E312" s="431"/>
      <c r="F312" s="293" t="s">
        <v>890</v>
      </c>
      <c r="G312" s="290">
        <f ca="1">'Лист2 (2)'!G308</f>
        <v>0</v>
      </c>
    </row>
    <row r="313" spans="1:7" ht="23.25" customHeight="1">
      <c r="A313" s="444"/>
      <c r="B313" s="430" t="s">
        <v>1061</v>
      </c>
      <c r="C313" s="431" t="s">
        <v>1070</v>
      </c>
      <c r="D313" s="431"/>
      <c r="E313" s="431"/>
      <c r="F313" s="292" t="s">
        <v>786</v>
      </c>
      <c r="G313" s="290" t="str">
        <f ca="1">'Лист2 (2)'!G309</f>
        <v>– «Школа России»;</v>
      </c>
    </row>
    <row r="314" spans="1:7" ht="23.25" customHeight="1">
      <c r="A314" s="444"/>
      <c r="B314" s="430"/>
      <c r="C314" s="431" t="s">
        <v>1071</v>
      </c>
      <c r="D314" s="431" t="s">
        <v>1101</v>
      </c>
      <c r="E314" s="293" t="s">
        <v>1114</v>
      </c>
      <c r="F314" s="292" t="s">
        <v>824</v>
      </c>
      <c r="G314" s="290">
        <f ca="1">'Лист2 (2)'!G310</f>
        <v>0</v>
      </c>
    </row>
    <row r="315" spans="1:7" ht="23.25" customHeight="1">
      <c r="A315" s="444"/>
      <c r="B315" s="430"/>
      <c r="C315" s="431"/>
      <c r="D315" s="431"/>
      <c r="E315" s="293" t="s">
        <v>1115</v>
      </c>
      <c r="F315" s="292" t="s">
        <v>824</v>
      </c>
      <c r="G315" s="290">
        <f ca="1">'Лист2 (2)'!G311</f>
        <v>0</v>
      </c>
    </row>
    <row r="316" spans="1:7" ht="23.25" customHeight="1">
      <c r="A316" s="444"/>
      <c r="B316" s="430"/>
      <c r="C316" s="431"/>
      <c r="D316" s="431"/>
      <c r="E316" s="293" t="s">
        <v>1116</v>
      </c>
      <c r="F316" s="292" t="s">
        <v>824</v>
      </c>
      <c r="G316" s="290">
        <f ca="1">'Лист2 (2)'!G312</f>
        <v>0</v>
      </c>
    </row>
    <row r="317" spans="1:7" ht="23.25" customHeight="1">
      <c r="A317" s="444"/>
      <c r="B317" s="430"/>
      <c r="C317" s="431"/>
      <c r="D317" s="431" t="s">
        <v>1102</v>
      </c>
      <c r="E317" s="431"/>
      <c r="F317" s="292" t="s">
        <v>824</v>
      </c>
      <c r="G317" s="290">
        <f ca="1">'Лист2 (2)'!G313</f>
        <v>0</v>
      </c>
    </row>
    <row r="318" spans="1:7" ht="23.25" customHeight="1">
      <c r="A318" s="444"/>
      <c r="B318" s="430"/>
      <c r="C318" s="431" t="s">
        <v>1072</v>
      </c>
      <c r="D318" s="431" t="s">
        <v>1103</v>
      </c>
      <c r="E318" s="431"/>
      <c r="F318" s="292" t="s">
        <v>824</v>
      </c>
      <c r="G318" s="290">
        <f ca="1">'Лист2 (2)'!G314</f>
        <v>27</v>
      </c>
    </row>
    <row r="319" spans="1:7" ht="23.25" customHeight="1">
      <c r="A319" s="444"/>
      <c r="B319" s="430"/>
      <c r="C319" s="431"/>
      <c r="D319" s="431" t="s">
        <v>1104</v>
      </c>
      <c r="E319" s="431"/>
      <c r="F319" s="292" t="s">
        <v>824</v>
      </c>
      <c r="G319" s="290" t="str">
        <f ca="1">'Лист2 (2)'!G315</f>
        <v/>
      </c>
    </row>
    <row r="320" spans="1:7" ht="23.25" customHeight="1">
      <c r="A320" s="444"/>
      <c r="B320" s="430"/>
      <c r="C320" s="431" t="s">
        <v>1073</v>
      </c>
      <c r="D320" s="431"/>
      <c r="E320" s="431"/>
      <c r="F320" s="292" t="s">
        <v>786</v>
      </c>
      <c r="G320" s="290" t="str">
        <f ca="1">'Лист2 (2)'!G316</f>
        <v xml:space="preserve">во вторую смену </v>
      </c>
    </row>
    <row r="321" spans="1:7" ht="23.25" customHeight="1">
      <c r="A321" s="444"/>
      <c r="B321" s="430"/>
      <c r="C321" s="293"/>
      <c r="D321" s="293"/>
      <c r="E321" s="293" t="s">
        <v>1117</v>
      </c>
      <c r="F321" s="292" t="s">
        <v>786</v>
      </c>
      <c r="G321" s="290">
        <f ca="1">'Лист2 (2)'!G317</f>
        <v>0</v>
      </c>
    </row>
    <row r="322" spans="1:7" ht="23.25" customHeight="1">
      <c r="A322" s="444"/>
      <c r="B322" s="430"/>
      <c r="C322" s="431" t="s">
        <v>1495</v>
      </c>
      <c r="D322" s="431"/>
      <c r="E322" s="431" t="s">
        <v>1118</v>
      </c>
      <c r="F322" s="294" t="s">
        <v>786</v>
      </c>
      <c r="G322" s="290">
        <f ca="1">'Лист2 (2)'!G318</f>
        <v>0</v>
      </c>
    </row>
    <row r="323" spans="1:7" ht="23.25" customHeight="1">
      <c r="A323" s="444"/>
      <c r="B323" s="430"/>
      <c r="C323" s="431"/>
      <c r="D323" s="431"/>
      <c r="E323" s="431"/>
      <c r="F323" s="294" t="s">
        <v>824</v>
      </c>
      <c r="G323" s="290">
        <f ca="1">'Лист2 (2)'!G319</f>
        <v>0</v>
      </c>
    </row>
    <row r="324" spans="1:7" ht="23.25" customHeight="1">
      <c r="A324" s="444"/>
      <c r="B324" s="430"/>
      <c r="C324" s="431"/>
      <c r="D324" s="431"/>
      <c r="E324" s="431" t="s">
        <v>1118</v>
      </c>
      <c r="F324" s="294" t="s">
        <v>786</v>
      </c>
      <c r="G324" s="290">
        <f ca="1">'Лист2 (2)'!G320</f>
        <v>0</v>
      </c>
    </row>
    <row r="325" spans="1:7" ht="23.25" customHeight="1">
      <c r="A325" s="444"/>
      <c r="B325" s="430"/>
      <c r="C325" s="431"/>
      <c r="D325" s="431"/>
      <c r="E325" s="431"/>
      <c r="F325" s="294" t="s">
        <v>824</v>
      </c>
      <c r="G325" s="290">
        <f ca="1">'Лист2 (2)'!G321</f>
        <v>0</v>
      </c>
    </row>
    <row r="326" spans="1:7" ht="23.25" customHeight="1">
      <c r="A326" s="444"/>
      <c r="B326" s="430"/>
      <c r="C326" s="431" t="s">
        <v>1496</v>
      </c>
      <c r="D326" s="431"/>
      <c r="E326" s="293" t="s">
        <v>1119</v>
      </c>
      <c r="F326" s="294" t="s">
        <v>1125</v>
      </c>
      <c r="G326" s="290">
        <f ca="1">'Лист2 (2)'!G322</f>
        <v>0</v>
      </c>
    </row>
    <row r="327" spans="1:7" ht="23.25" customHeight="1">
      <c r="A327" s="444"/>
      <c r="B327" s="430"/>
      <c r="C327" s="431"/>
      <c r="D327" s="431"/>
      <c r="E327" s="293" t="s">
        <v>1120</v>
      </c>
      <c r="F327" s="294" t="s">
        <v>824</v>
      </c>
      <c r="G327" s="290">
        <f ca="1">'Лист2 (2)'!G323</f>
        <v>0</v>
      </c>
    </row>
    <row r="328" spans="1:7" ht="23.25" customHeight="1">
      <c r="A328" s="444"/>
      <c r="B328" s="430" t="s">
        <v>1062</v>
      </c>
      <c r="C328" s="431" t="s">
        <v>1076</v>
      </c>
      <c r="D328" s="431" t="s">
        <v>1105</v>
      </c>
      <c r="E328" s="293" t="s">
        <v>1121</v>
      </c>
      <c r="F328" s="292" t="s">
        <v>824</v>
      </c>
      <c r="G328" s="290">
        <f ca="1">'Лист2 (2)'!G324</f>
        <v>0</v>
      </c>
    </row>
    <row r="329" spans="1:7" ht="23.25" customHeight="1">
      <c r="A329" s="444"/>
      <c r="B329" s="430"/>
      <c r="C329" s="431"/>
      <c r="D329" s="431"/>
      <c r="E329" s="293" t="s">
        <v>1122</v>
      </c>
      <c r="F329" s="292" t="s">
        <v>824</v>
      </c>
      <c r="G329" s="290">
        <f ca="1">'Лист2 (2)'!G325</f>
        <v>0</v>
      </c>
    </row>
    <row r="330" spans="1:7" ht="23.25" customHeight="1">
      <c r="A330" s="444"/>
      <c r="B330" s="430"/>
      <c r="C330" s="431"/>
      <c r="D330" s="431" t="s">
        <v>1106</v>
      </c>
      <c r="E330" s="293" t="s">
        <v>1121</v>
      </c>
      <c r="F330" s="292" t="s">
        <v>824</v>
      </c>
      <c r="G330" s="290">
        <f ca="1">'Лист2 (2)'!G326</f>
        <v>0</v>
      </c>
    </row>
    <row r="331" spans="1:7" ht="23.25" customHeight="1">
      <c r="A331" s="444"/>
      <c r="B331" s="430"/>
      <c r="C331" s="431"/>
      <c r="D331" s="431"/>
      <c r="E331" s="293" t="s">
        <v>1122</v>
      </c>
      <c r="F331" s="292" t="s">
        <v>824</v>
      </c>
      <c r="G331" s="290">
        <f ca="1">'Лист2 (2)'!G327</f>
        <v>0</v>
      </c>
    </row>
    <row r="332" spans="1:7" ht="23.25" customHeight="1">
      <c r="A332" s="444"/>
      <c r="B332" s="430"/>
      <c r="C332" s="431"/>
      <c r="D332" s="431" t="s">
        <v>1107</v>
      </c>
      <c r="E332" s="293" t="s">
        <v>1121</v>
      </c>
      <c r="F332" s="292" t="s">
        <v>824</v>
      </c>
      <c r="G332" s="290">
        <f ca="1">'Лист2 (2)'!G328</f>
        <v>0</v>
      </c>
    </row>
    <row r="333" spans="1:7" ht="23.25" customHeight="1">
      <c r="A333" s="444"/>
      <c r="B333" s="430"/>
      <c r="C333" s="431"/>
      <c r="D333" s="431"/>
      <c r="E333" s="293" t="s">
        <v>1122</v>
      </c>
      <c r="F333" s="292" t="s">
        <v>824</v>
      </c>
      <c r="G333" s="290">
        <f ca="1">'Лист2 (2)'!G329</f>
        <v>0</v>
      </c>
    </row>
    <row r="334" spans="1:7" ht="23.25" customHeight="1">
      <c r="A334" s="444"/>
      <c r="B334" s="430"/>
      <c r="C334" s="431"/>
      <c r="D334" s="431" t="s">
        <v>1108</v>
      </c>
      <c r="E334" s="293" t="s">
        <v>1121</v>
      </c>
      <c r="F334" s="292" t="s">
        <v>824</v>
      </c>
      <c r="G334" s="290">
        <f ca="1">'Лист2 (2)'!G330</f>
        <v>27</v>
      </c>
    </row>
    <row r="335" spans="1:7" ht="23.25" customHeight="1">
      <c r="A335" s="444"/>
      <c r="B335" s="430"/>
      <c r="C335" s="431"/>
      <c r="D335" s="431"/>
      <c r="E335" s="293" t="s">
        <v>1122</v>
      </c>
      <c r="F335" s="292" t="s">
        <v>824</v>
      </c>
      <c r="G335" s="290">
        <f ca="1">'Лист2 (2)'!G331</f>
        <v>0</v>
      </c>
    </row>
    <row r="336" spans="1:7" ht="23.25" customHeight="1">
      <c r="A336" s="444"/>
      <c r="B336" s="430"/>
      <c r="C336" s="431"/>
      <c r="D336" s="431" t="s">
        <v>1109</v>
      </c>
      <c r="E336" s="293" t="s">
        <v>1121</v>
      </c>
      <c r="F336" s="292" t="s">
        <v>824</v>
      </c>
      <c r="G336" s="290">
        <f ca="1">'Лист2 (2)'!G332</f>
        <v>0</v>
      </c>
    </row>
    <row r="337" spans="1:7" ht="23.25" customHeight="1">
      <c r="A337" s="444"/>
      <c r="B337" s="430"/>
      <c r="C337" s="431"/>
      <c r="D337" s="431"/>
      <c r="E337" s="293" t="s">
        <v>1122</v>
      </c>
      <c r="F337" s="292" t="s">
        <v>824</v>
      </c>
      <c r="G337" s="290">
        <f ca="1">'Лист2 (2)'!G333</f>
        <v>0</v>
      </c>
    </row>
    <row r="338" spans="1:7" ht="23.25" customHeight="1">
      <c r="A338" s="444"/>
      <c r="B338" s="430"/>
      <c r="C338" s="431"/>
      <c r="D338" s="431" t="s">
        <v>1110</v>
      </c>
      <c r="E338" s="293" t="s">
        <v>1121</v>
      </c>
      <c r="F338" s="292" t="s">
        <v>824</v>
      </c>
      <c r="G338" s="290">
        <f ca="1">'Лист2 (2)'!G334</f>
        <v>0</v>
      </c>
    </row>
    <row r="339" spans="1:7" ht="23.25" customHeight="1">
      <c r="A339" s="444"/>
      <c r="B339" s="430"/>
      <c r="C339" s="431"/>
      <c r="D339" s="431"/>
      <c r="E339" s="293" t="s">
        <v>1122</v>
      </c>
      <c r="F339" s="292" t="s">
        <v>824</v>
      </c>
      <c r="G339" s="290">
        <f ca="1">'Лист2 (2)'!G335</f>
        <v>0</v>
      </c>
    </row>
    <row r="340" spans="1:7" ht="23.25" customHeight="1">
      <c r="A340" s="444"/>
      <c r="B340" s="430" t="s">
        <v>1063</v>
      </c>
      <c r="C340" s="431" t="s">
        <v>1077</v>
      </c>
      <c r="D340" s="431"/>
      <c r="E340" s="431"/>
      <c r="F340" s="292" t="s">
        <v>786</v>
      </c>
      <c r="G340" s="290" t="str">
        <f ca="1">'Лист2 (2)'!G336</f>
        <v xml:space="preserve">от 0,5 до 1 ставки </v>
      </c>
    </row>
    <row r="341" spans="1:7" ht="23.25" customHeight="1">
      <c r="A341" s="444"/>
      <c r="B341" s="430"/>
      <c r="C341" s="431" t="s">
        <v>1078</v>
      </c>
      <c r="D341" s="431"/>
      <c r="E341" s="431"/>
      <c r="F341" s="292" t="s">
        <v>786</v>
      </c>
      <c r="G341" s="290" t="str">
        <f ca="1">'Лист2 (2)'!G337</f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342" spans="1:7" ht="23.25" customHeight="1">
      <c r="A342" s="444"/>
      <c r="B342" s="430"/>
      <c r="C342" s="431" t="s">
        <v>1079</v>
      </c>
      <c r="D342" s="431"/>
      <c r="E342" s="431"/>
      <c r="F342" s="292" t="s">
        <v>1126</v>
      </c>
      <c r="G342" s="290">
        <f ca="1">'Лист2 (2)'!G338</f>
        <v>0</v>
      </c>
    </row>
    <row r="343" spans="1:7" ht="23.25" customHeight="1">
      <c r="A343" s="444"/>
      <c r="B343" s="430"/>
      <c r="C343" s="431" t="s">
        <v>1080</v>
      </c>
      <c r="D343" s="431" t="s">
        <v>1111</v>
      </c>
      <c r="E343" s="431"/>
      <c r="F343" s="292" t="s">
        <v>786</v>
      </c>
      <c r="G343" s="290">
        <f ca="1">'Лист2 (2)'!G339</f>
        <v>0</v>
      </c>
    </row>
    <row r="344" spans="1:7" ht="23.25" customHeight="1">
      <c r="A344" s="444"/>
      <c r="B344" s="430"/>
      <c r="C344" s="431"/>
      <c r="D344" s="431" t="s">
        <v>1112</v>
      </c>
      <c r="E344" s="431"/>
      <c r="F344" s="292" t="s">
        <v>786</v>
      </c>
      <c r="G344" s="290">
        <f ca="1">'Лист2 (2)'!G340</f>
        <v>0</v>
      </c>
    </row>
    <row r="345" spans="1:7" ht="23.25" customHeight="1">
      <c r="A345" s="444"/>
      <c r="B345" s="430"/>
      <c r="C345" s="431"/>
      <c r="D345" s="431" t="s">
        <v>1113</v>
      </c>
      <c r="E345" s="431"/>
      <c r="F345" s="292" t="s">
        <v>786</v>
      </c>
      <c r="G345" s="290">
        <f ca="1">'Лист2 (2)'!G341</f>
        <v>0</v>
      </c>
    </row>
    <row r="346" spans="1:7" ht="23.25" customHeight="1">
      <c r="A346" s="444"/>
      <c r="B346" s="430"/>
      <c r="C346" s="431" t="s">
        <v>1081</v>
      </c>
      <c r="D346" s="431"/>
      <c r="E346" s="431"/>
      <c r="F346" s="292" t="s">
        <v>786</v>
      </c>
      <c r="G346" s="290" t="str">
        <f ca="1">'Лист2 (2)'!G342</f>
        <v>35 и более</v>
      </c>
    </row>
    <row r="347" spans="1:7" ht="23.25" customHeight="1">
      <c r="A347" s="444"/>
      <c r="B347" s="430"/>
      <c r="C347" s="431" t="s">
        <v>1082</v>
      </c>
      <c r="D347" s="431"/>
      <c r="E347" s="431"/>
      <c r="F347" s="292" t="s">
        <v>786</v>
      </c>
      <c r="G347" s="290" t="str">
        <f ca="1">'Лист2 (2)'!G343</f>
        <v xml:space="preserve">высшая квалификационная категория </v>
      </c>
    </row>
    <row r="348" spans="1:7" ht="23.25" customHeight="1">
      <c r="A348" s="444"/>
      <c r="B348" s="430"/>
      <c r="C348" s="431" t="s">
        <v>1497</v>
      </c>
      <c r="D348" s="431"/>
      <c r="E348" s="293" t="s">
        <v>1123</v>
      </c>
      <c r="F348" s="292" t="s">
        <v>1126</v>
      </c>
      <c r="G348" s="290">
        <f ca="1">'Лист2 (2)'!G344</f>
        <v>0</v>
      </c>
    </row>
    <row r="349" spans="1:7" ht="23.25" customHeight="1">
      <c r="A349" s="444"/>
      <c r="B349" s="430"/>
      <c r="C349" s="431"/>
      <c r="D349" s="431"/>
      <c r="E349" s="293" t="s">
        <v>1124</v>
      </c>
      <c r="F349" s="292" t="s">
        <v>786</v>
      </c>
      <c r="G349" s="290">
        <f ca="1">'Лист2 (2)'!G345</f>
        <v>2020</v>
      </c>
    </row>
    <row r="350" spans="1:7" ht="23.25" customHeight="1">
      <c r="A350" s="444"/>
      <c r="B350" s="430"/>
      <c r="C350" s="431"/>
      <c r="D350" s="431"/>
      <c r="E350" s="293" t="s">
        <v>1113</v>
      </c>
      <c r="F350" s="292" t="s">
        <v>1127</v>
      </c>
      <c r="G350" s="290" t="str">
        <f ca="1">'Лист2 (2)'!G346</f>
        <v xml:space="preserve">СКИРО ПК и ПРО </v>
      </c>
    </row>
    <row r="351" spans="1:7" ht="23.25" customHeight="1">
      <c r="A351" s="444"/>
      <c r="B351" s="430" t="s">
        <v>1064</v>
      </c>
      <c r="C351" s="430" t="s">
        <v>1084</v>
      </c>
      <c r="D351" s="430"/>
      <c r="E351" s="430"/>
      <c r="F351" s="292" t="s">
        <v>786</v>
      </c>
      <c r="G351" s="290" t="str">
        <f ca="1">'Лист2 (2)'!G347</f>
        <v>да</v>
      </c>
    </row>
    <row r="352" spans="1:7" ht="23.25" customHeight="1">
      <c r="A352" s="444"/>
      <c r="B352" s="430"/>
      <c r="C352" s="430" t="s">
        <v>1085</v>
      </c>
      <c r="D352" s="430"/>
      <c r="E352" s="430"/>
      <c r="F352" s="292" t="s">
        <v>786</v>
      </c>
      <c r="G352" s="290" t="str">
        <f ca="1">'Лист2 (2)'!G348</f>
        <v>да</v>
      </c>
    </row>
    <row r="353" spans="1:7" ht="23.25" customHeight="1">
      <c r="A353" s="444"/>
      <c r="B353" s="430"/>
      <c r="C353" s="430" t="s">
        <v>1086</v>
      </c>
      <c r="D353" s="430"/>
      <c r="E353" s="430"/>
      <c r="F353" s="292" t="s">
        <v>786</v>
      </c>
      <c r="G353" s="290" t="str">
        <f ca="1">'Лист2 (2)'!G349</f>
        <v>да</v>
      </c>
    </row>
    <row r="354" spans="1:7" ht="23.25" customHeight="1">
      <c r="A354" s="444"/>
      <c r="B354" s="430"/>
      <c r="C354" s="430" t="s">
        <v>1087</v>
      </c>
      <c r="D354" s="430"/>
      <c r="E354" s="430"/>
      <c r="F354" s="292" t="s">
        <v>786</v>
      </c>
      <c r="G354" s="290" t="str">
        <f ca="1">'Лист2 (2)'!G350</f>
        <v>да</v>
      </c>
    </row>
    <row r="355" spans="1:7" ht="23.25" customHeight="1">
      <c r="A355" s="444"/>
      <c r="B355" s="430"/>
      <c r="C355" s="430" t="s">
        <v>1088</v>
      </c>
      <c r="D355" s="430"/>
      <c r="E355" s="430"/>
      <c r="F355" s="292" t="s">
        <v>786</v>
      </c>
      <c r="G355" s="290" t="str">
        <f ca="1">'Лист2 (2)'!G351</f>
        <v>да</v>
      </c>
    </row>
    <row r="356" spans="1:7" ht="23.25" customHeight="1">
      <c r="A356" s="444"/>
      <c r="B356" s="430"/>
      <c r="C356" s="431" t="s">
        <v>1089</v>
      </c>
      <c r="D356" s="431"/>
      <c r="E356" s="431"/>
      <c r="F356" s="292" t="s">
        <v>786</v>
      </c>
      <c r="G356" s="290" t="str">
        <f ca="1">'Лист2 (2)'!G352</f>
        <v>да</v>
      </c>
    </row>
    <row r="357" spans="1:7" ht="23.25" customHeight="1">
      <c r="A357" s="444"/>
      <c r="B357" s="430"/>
      <c r="C357" s="430" t="s">
        <v>1090</v>
      </c>
      <c r="D357" s="430"/>
      <c r="E357" s="430"/>
      <c r="F357" s="292" t="s">
        <v>786</v>
      </c>
      <c r="G357" s="290" t="str">
        <f ca="1">'Лист2 (2)'!G353</f>
        <v>да</v>
      </c>
    </row>
    <row r="358" spans="1:7" ht="23.25" customHeight="1">
      <c r="A358" s="444"/>
      <c r="B358" s="430"/>
      <c r="C358" s="430" t="s">
        <v>1091</v>
      </c>
      <c r="D358" s="430"/>
      <c r="E358" s="430"/>
      <c r="F358" s="292" t="s">
        <v>786</v>
      </c>
      <c r="G358" s="290" t="str">
        <f ca="1">'Лист2 (2)'!G354</f>
        <v>да</v>
      </c>
    </row>
    <row r="359" spans="1:7" ht="23.25" customHeight="1">
      <c r="A359" s="444"/>
      <c r="B359" s="430"/>
      <c r="C359" s="431" t="s">
        <v>1092</v>
      </c>
      <c r="D359" s="431"/>
      <c r="E359" s="431"/>
      <c r="F359" s="292" t="s">
        <v>786</v>
      </c>
      <c r="G359" s="290" t="str">
        <f ca="1">'Лист2 (2)'!G355</f>
        <v>да</v>
      </c>
    </row>
    <row r="360" spans="1:7" ht="23.25" customHeight="1">
      <c r="A360" s="444"/>
      <c r="B360" s="430"/>
      <c r="C360" s="430" t="s">
        <v>1093</v>
      </c>
      <c r="D360" s="430"/>
      <c r="E360" s="430"/>
      <c r="F360" s="292" t="s">
        <v>786</v>
      </c>
      <c r="G360" s="290" t="str">
        <f ca="1">'Лист2 (2)'!G356</f>
        <v>да</v>
      </c>
    </row>
    <row r="361" spans="1:7" ht="23.25" customHeight="1">
      <c r="A361" s="430" t="s">
        <v>1489</v>
      </c>
      <c r="B361" s="430"/>
      <c r="C361" s="433" t="s">
        <v>1094</v>
      </c>
      <c r="D361" s="433"/>
      <c r="E361" s="433"/>
      <c r="F361" s="292" t="s">
        <v>824</v>
      </c>
      <c r="G361" s="290">
        <f ca="1">'Лист2 (2)'!G357</f>
        <v>0</v>
      </c>
    </row>
    <row r="362" spans="1:7" ht="23.25" customHeight="1">
      <c r="A362" s="430"/>
      <c r="B362" s="430"/>
      <c r="C362" s="433" t="s">
        <v>1095</v>
      </c>
      <c r="D362" s="433"/>
      <c r="E362" s="433"/>
      <c r="F362" s="292" t="s">
        <v>824</v>
      </c>
      <c r="G362" s="290">
        <f ca="1">'Лист2 (2)'!G358</f>
        <v>0</v>
      </c>
    </row>
    <row r="363" spans="1:7" ht="23.25" customHeight="1">
      <c r="A363" s="430"/>
      <c r="B363" s="430"/>
      <c r="C363" s="433" t="s">
        <v>1096</v>
      </c>
      <c r="D363" s="433"/>
      <c r="E363" s="433"/>
      <c r="F363" s="292" t="s">
        <v>824</v>
      </c>
      <c r="G363" s="290">
        <f ca="1">'Лист2 (2)'!G359</f>
        <v>0</v>
      </c>
    </row>
    <row r="364" spans="1:7" ht="23.25" customHeight="1">
      <c r="A364" s="430"/>
      <c r="B364" s="430"/>
      <c r="C364" s="433" t="s">
        <v>1097</v>
      </c>
      <c r="D364" s="433"/>
      <c r="E364" s="433"/>
      <c r="F364" s="292" t="s">
        <v>824</v>
      </c>
      <c r="G364" s="290">
        <f ca="1">'Лист2 (2)'!G360</f>
        <v>0</v>
      </c>
    </row>
    <row r="365" spans="1:7" ht="23.25" customHeight="1">
      <c r="A365" s="441" t="s">
        <v>1498</v>
      </c>
      <c r="B365" s="442" t="s">
        <v>1488</v>
      </c>
      <c r="C365" s="442"/>
      <c r="D365" s="442"/>
      <c r="E365" s="442"/>
      <c r="F365" s="295" t="s">
        <v>786</v>
      </c>
      <c r="G365" s="290" t="str">
        <f ca="1">'Лист2 (2)'!G361</f>
        <v>5 класс</v>
      </c>
    </row>
    <row r="366" spans="1:7" ht="23.25" customHeight="1">
      <c r="A366" s="441"/>
      <c r="B366" s="438" t="s">
        <v>1060</v>
      </c>
      <c r="C366" s="443" t="s">
        <v>1065</v>
      </c>
      <c r="D366" s="443"/>
      <c r="E366" s="443"/>
      <c r="F366" s="296" t="s">
        <v>890</v>
      </c>
      <c r="G366" s="290">
        <f ca="1">'Лист2 (2)'!G362</f>
        <v>28</v>
      </c>
    </row>
    <row r="367" spans="1:7" ht="23.25" customHeight="1">
      <c r="A367" s="441"/>
      <c r="B367" s="438"/>
      <c r="C367" s="437" t="s">
        <v>1066</v>
      </c>
      <c r="D367" s="437"/>
      <c r="E367" s="437"/>
      <c r="F367" s="297" t="s">
        <v>890</v>
      </c>
      <c r="G367" s="290">
        <f ca="1">'Лист2 (2)'!G363</f>
        <v>0</v>
      </c>
    </row>
    <row r="368" spans="1:7" ht="23.25" customHeight="1">
      <c r="A368" s="441"/>
      <c r="B368" s="438"/>
      <c r="C368" s="437" t="s">
        <v>1067</v>
      </c>
      <c r="D368" s="437"/>
      <c r="E368" s="437"/>
      <c r="F368" s="297" t="s">
        <v>890</v>
      </c>
      <c r="G368" s="290">
        <f ca="1">'Лист2 (2)'!G364</f>
        <v>1</v>
      </c>
    </row>
    <row r="369" spans="1:7" ht="23.25" customHeight="1">
      <c r="A369" s="441"/>
      <c r="B369" s="438"/>
      <c r="C369" s="437" t="s">
        <v>1068</v>
      </c>
      <c r="D369" s="437"/>
      <c r="E369" s="437"/>
      <c r="F369" s="297" t="s">
        <v>890</v>
      </c>
      <c r="G369" s="290">
        <f ca="1">'Лист2 (2)'!G365</f>
        <v>7</v>
      </c>
    </row>
    <row r="370" spans="1:7" ht="23.25" customHeight="1">
      <c r="A370" s="441"/>
      <c r="B370" s="438"/>
      <c r="C370" s="437" t="s">
        <v>1069</v>
      </c>
      <c r="D370" s="437" t="s">
        <v>1098</v>
      </c>
      <c r="E370" s="437"/>
      <c r="F370" s="297" t="s">
        <v>890</v>
      </c>
      <c r="G370" s="290">
        <f ca="1">'Лист2 (2)'!G366</f>
        <v>5</v>
      </c>
    </row>
    <row r="371" spans="1:7" ht="23.25" customHeight="1">
      <c r="A371" s="441"/>
      <c r="B371" s="438"/>
      <c r="C371" s="437"/>
      <c r="D371" s="437" t="s">
        <v>1099</v>
      </c>
      <c r="E371" s="437"/>
      <c r="F371" s="297" t="s">
        <v>890</v>
      </c>
      <c r="G371" s="290">
        <f ca="1">'Лист2 (2)'!G367</f>
        <v>11</v>
      </c>
    </row>
    <row r="372" spans="1:7" ht="23.25" customHeight="1">
      <c r="A372" s="441"/>
      <c r="B372" s="438"/>
      <c r="C372" s="437"/>
      <c r="D372" s="437" t="s">
        <v>1100</v>
      </c>
      <c r="E372" s="437"/>
      <c r="F372" s="297" t="s">
        <v>890</v>
      </c>
      <c r="G372" s="290">
        <f ca="1">'Лист2 (2)'!G368</f>
        <v>0</v>
      </c>
    </row>
    <row r="373" spans="1:7" ht="23.25" customHeight="1">
      <c r="A373" s="441"/>
      <c r="B373" s="438" t="s">
        <v>1152</v>
      </c>
      <c r="C373" s="437" t="s">
        <v>1071</v>
      </c>
      <c r="D373" s="437" t="s">
        <v>1499</v>
      </c>
      <c r="E373" s="297" t="s">
        <v>1114</v>
      </c>
      <c r="F373" s="298" t="s">
        <v>824</v>
      </c>
      <c r="G373" s="290">
        <f ca="1">'Лист2 (2)'!G369</f>
        <v>0</v>
      </c>
    </row>
    <row r="374" spans="1:7" ht="23.25" customHeight="1">
      <c r="A374" s="441"/>
      <c r="B374" s="438"/>
      <c r="C374" s="437"/>
      <c r="D374" s="437"/>
      <c r="E374" s="297" t="s">
        <v>1115</v>
      </c>
      <c r="F374" s="298" t="s">
        <v>824</v>
      </c>
      <c r="G374" s="290">
        <f ca="1">'Лист2 (2)'!G370</f>
        <v>0</v>
      </c>
    </row>
    <row r="375" spans="1:7" ht="23.25" customHeight="1">
      <c r="A375" s="441"/>
      <c r="B375" s="438"/>
      <c r="C375" s="437"/>
      <c r="D375" s="437"/>
      <c r="E375" s="297" t="s">
        <v>1167</v>
      </c>
      <c r="F375" s="298" t="s">
        <v>824</v>
      </c>
      <c r="G375" s="290">
        <f ca="1">'Лист2 (2)'!G371</f>
        <v>0</v>
      </c>
    </row>
    <row r="376" spans="1:7" ht="23.25" customHeight="1">
      <c r="A376" s="441"/>
      <c r="B376" s="438"/>
      <c r="C376" s="437"/>
      <c r="D376" s="437" t="s">
        <v>1500</v>
      </c>
      <c r="E376" s="437"/>
      <c r="F376" s="298" t="s">
        <v>824</v>
      </c>
      <c r="G376" s="290">
        <f ca="1">'Лист2 (2)'!G372</f>
        <v>0</v>
      </c>
    </row>
    <row r="377" spans="1:7" ht="23.25" customHeight="1">
      <c r="A377" s="441"/>
      <c r="B377" s="438"/>
      <c r="C377" s="437" t="s">
        <v>1072</v>
      </c>
      <c r="D377" s="437" t="s">
        <v>1103</v>
      </c>
      <c r="E377" s="437"/>
      <c r="F377" s="298" t="s">
        <v>824</v>
      </c>
      <c r="G377" s="290">
        <f ca="1">'Лист2 (2)'!G373</f>
        <v>28</v>
      </c>
    </row>
    <row r="378" spans="1:7" ht="23.25" customHeight="1">
      <c r="A378" s="441"/>
      <c r="B378" s="438"/>
      <c r="C378" s="437"/>
      <c r="D378" s="437" t="s">
        <v>1104</v>
      </c>
      <c r="E378" s="437"/>
      <c r="F378" s="298" t="s">
        <v>824</v>
      </c>
      <c r="G378" s="290" t="str">
        <f ca="1">'Лист2 (2)'!G374</f>
        <v/>
      </c>
    </row>
    <row r="379" spans="1:7" ht="23.25" customHeight="1">
      <c r="A379" s="441"/>
      <c r="B379" s="438"/>
      <c r="C379" s="437" t="s">
        <v>1154</v>
      </c>
      <c r="D379" s="437"/>
      <c r="E379" s="437"/>
      <c r="F379" s="298" t="s">
        <v>786</v>
      </c>
      <c r="G379" s="290" t="str">
        <f ca="1">'Лист2 (2)'!G375</f>
        <v>в первую смену</v>
      </c>
    </row>
    <row r="380" spans="1:7" ht="23.25" customHeight="1">
      <c r="A380" s="441"/>
      <c r="B380" s="438"/>
      <c r="C380" s="297"/>
      <c r="D380" s="297"/>
      <c r="E380" s="297" t="s">
        <v>1117</v>
      </c>
      <c r="F380" s="298" t="s">
        <v>786</v>
      </c>
      <c r="G380" s="290">
        <f ca="1">'Лист2 (2)'!G376</f>
        <v>0</v>
      </c>
    </row>
    <row r="381" spans="1:7" ht="23.25" customHeight="1">
      <c r="A381" s="441"/>
      <c r="B381" s="438"/>
      <c r="C381" s="437" t="s">
        <v>1155</v>
      </c>
      <c r="D381" s="437"/>
      <c r="E381" s="437" t="s">
        <v>1118</v>
      </c>
      <c r="F381" s="298" t="s">
        <v>786</v>
      </c>
      <c r="G381" s="290">
        <f ca="1">'Лист2 (2)'!G377</f>
        <v>0</v>
      </c>
    </row>
    <row r="382" spans="1:7" ht="23.25" customHeight="1">
      <c r="A382" s="441"/>
      <c r="B382" s="438"/>
      <c r="C382" s="437"/>
      <c r="D382" s="437"/>
      <c r="E382" s="437"/>
      <c r="F382" s="298" t="s">
        <v>824</v>
      </c>
      <c r="G382" s="290">
        <f ca="1">'Лист2 (2)'!G378</f>
        <v>0</v>
      </c>
    </row>
    <row r="383" spans="1:7" ht="23.25" customHeight="1">
      <c r="A383" s="441"/>
      <c r="B383" s="438"/>
      <c r="C383" s="437"/>
      <c r="D383" s="437"/>
      <c r="E383" s="437" t="s">
        <v>1118</v>
      </c>
      <c r="F383" s="298" t="s">
        <v>786</v>
      </c>
      <c r="G383" s="290">
        <f ca="1">'Лист2 (2)'!G379</f>
        <v>0</v>
      </c>
    </row>
    <row r="384" spans="1:7" ht="23.25" customHeight="1">
      <c r="A384" s="441"/>
      <c r="B384" s="438"/>
      <c r="C384" s="437"/>
      <c r="D384" s="437"/>
      <c r="E384" s="437"/>
      <c r="F384" s="298" t="s">
        <v>824</v>
      </c>
      <c r="G384" s="290">
        <f ca="1">'Лист2 (2)'!G380</f>
        <v>0</v>
      </c>
    </row>
    <row r="385" spans="1:7" ht="23.25" customHeight="1">
      <c r="A385" s="441"/>
      <c r="B385" s="437" t="s">
        <v>1153</v>
      </c>
      <c r="C385" s="437"/>
      <c r="D385" s="437"/>
      <c r="E385" s="297" t="s">
        <v>1119</v>
      </c>
      <c r="F385" s="298" t="s">
        <v>1125</v>
      </c>
      <c r="G385" s="290">
        <f ca="1">'Лист2 (2)'!G381</f>
        <v>1</v>
      </c>
    </row>
    <row r="386" spans="1:7" ht="23.25" customHeight="1">
      <c r="A386" s="441"/>
      <c r="B386" s="437"/>
      <c r="C386" s="437"/>
      <c r="D386" s="437"/>
      <c r="E386" s="297" t="s">
        <v>1120</v>
      </c>
      <c r="F386" s="298" t="s">
        <v>824</v>
      </c>
      <c r="G386" s="290">
        <f ca="1">'Лист2 (2)'!G382</f>
        <v>28</v>
      </c>
    </row>
    <row r="387" spans="1:7" ht="23.25" customHeight="1">
      <c r="A387" s="441"/>
      <c r="B387" s="438" t="s">
        <v>1062</v>
      </c>
      <c r="C387" s="437" t="s">
        <v>1156</v>
      </c>
      <c r="D387" s="437" t="s">
        <v>1105</v>
      </c>
      <c r="E387" s="297" t="s">
        <v>1121</v>
      </c>
      <c r="F387" s="298" t="s">
        <v>824</v>
      </c>
      <c r="G387" s="290">
        <f ca="1">'Лист2 (2)'!G383</f>
        <v>9</v>
      </c>
    </row>
    <row r="388" spans="1:7" ht="23.25" customHeight="1">
      <c r="A388" s="441"/>
      <c r="B388" s="438"/>
      <c r="C388" s="437"/>
      <c r="D388" s="437"/>
      <c r="E388" s="297" t="s">
        <v>1122</v>
      </c>
      <c r="F388" s="298" t="s">
        <v>824</v>
      </c>
      <c r="G388" s="290">
        <f ca="1">'Лист2 (2)'!G384</f>
        <v>0</v>
      </c>
    </row>
    <row r="389" spans="1:7" ht="23.25" customHeight="1">
      <c r="A389" s="441"/>
      <c r="B389" s="438"/>
      <c r="C389" s="437"/>
      <c r="D389" s="437" t="s">
        <v>1106</v>
      </c>
      <c r="E389" s="297" t="s">
        <v>1121</v>
      </c>
      <c r="F389" s="298" t="s">
        <v>824</v>
      </c>
      <c r="G389" s="290">
        <f ca="1">'Лист2 (2)'!G385</f>
        <v>28</v>
      </c>
    </row>
    <row r="390" spans="1:7" ht="23.25" customHeight="1">
      <c r="A390" s="441"/>
      <c r="B390" s="438"/>
      <c r="C390" s="437"/>
      <c r="D390" s="437"/>
      <c r="E390" s="297" t="s">
        <v>1122</v>
      </c>
      <c r="F390" s="298" t="s">
        <v>824</v>
      </c>
      <c r="G390" s="290">
        <f ca="1">'Лист2 (2)'!G386</f>
        <v>0</v>
      </c>
    </row>
    <row r="391" spans="1:7" ht="23.25" customHeight="1">
      <c r="A391" s="441"/>
      <c r="B391" s="438"/>
      <c r="C391" s="437"/>
      <c r="D391" s="437" t="s">
        <v>1107</v>
      </c>
      <c r="E391" s="297" t="s">
        <v>1121</v>
      </c>
      <c r="F391" s="298" t="s">
        <v>824</v>
      </c>
      <c r="G391" s="290">
        <f ca="1">'Лист2 (2)'!G387</f>
        <v>0</v>
      </c>
    </row>
    <row r="392" spans="1:7" ht="23.25" customHeight="1">
      <c r="A392" s="441"/>
      <c r="B392" s="438"/>
      <c r="C392" s="437"/>
      <c r="D392" s="437"/>
      <c r="E392" s="297" t="s">
        <v>1122</v>
      </c>
      <c r="F392" s="298" t="s">
        <v>824</v>
      </c>
      <c r="G392" s="290">
        <f ca="1">'Лист2 (2)'!G388</f>
        <v>0</v>
      </c>
    </row>
    <row r="393" spans="1:7" ht="23.25" customHeight="1">
      <c r="A393" s="441"/>
      <c r="B393" s="438"/>
      <c r="C393" s="437"/>
      <c r="D393" s="437" t="s">
        <v>1108</v>
      </c>
      <c r="E393" s="297" t="s">
        <v>1121</v>
      </c>
      <c r="F393" s="298" t="s">
        <v>824</v>
      </c>
      <c r="G393" s="290">
        <f ca="1">'Лист2 (2)'!G389</f>
        <v>0</v>
      </c>
    </row>
    <row r="394" spans="1:7" ht="23.25" customHeight="1">
      <c r="A394" s="441"/>
      <c r="B394" s="438"/>
      <c r="C394" s="437"/>
      <c r="D394" s="437"/>
      <c r="E394" s="297" t="s">
        <v>1122</v>
      </c>
      <c r="F394" s="298" t="s">
        <v>824</v>
      </c>
      <c r="G394" s="290">
        <f ca="1">'Лист2 (2)'!G390</f>
        <v>0</v>
      </c>
    </row>
    <row r="395" spans="1:7" ht="23.25" customHeight="1">
      <c r="A395" s="441"/>
      <c r="B395" s="438"/>
      <c r="C395" s="437"/>
      <c r="D395" s="437" t="s">
        <v>1109</v>
      </c>
      <c r="E395" s="297" t="s">
        <v>1121</v>
      </c>
      <c r="F395" s="298" t="s">
        <v>824</v>
      </c>
      <c r="G395" s="290">
        <f ca="1">'Лист2 (2)'!G391</f>
        <v>0</v>
      </c>
    </row>
    <row r="396" spans="1:7" ht="23.25" customHeight="1">
      <c r="A396" s="441"/>
      <c r="B396" s="438"/>
      <c r="C396" s="437"/>
      <c r="D396" s="437"/>
      <c r="E396" s="297" t="s">
        <v>1122</v>
      </c>
      <c r="F396" s="298" t="s">
        <v>824</v>
      </c>
      <c r="G396" s="290">
        <f ca="1">'Лист2 (2)'!G392</f>
        <v>0</v>
      </c>
    </row>
    <row r="397" spans="1:7" ht="23.25" customHeight="1">
      <c r="A397" s="441"/>
      <c r="B397" s="438"/>
      <c r="C397" s="437"/>
      <c r="D397" s="437" t="s">
        <v>1110</v>
      </c>
      <c r="E397" s="297" t="s">
        <v>1121</v>
      </c>
      <c r="F397" s="298" t="s">
        <v>824</v>
      </c>
      <c r="G397" s="290">
        <f ca="1">'Лист2 (2)'!G393</f>
        <v>0</v>
      </c>
    </row>
    <row r="398" spans="1:7" ht="23.25" customHeight="1">
      <c r="A398" s="441"/>
      <c r="B398" s="438"/>
      <c r="C398" s="437"/>
      <c r="D398" s="437"/>
      <c r="E398" s="297" t="s">
        <v>1122</v>
      </c>
      <c r="F398" s="298" t="s">
        <v>824</v>
      </c>
      <c r="G398" s="290">
        <f ca="1">'Лист2 (2)'!G394</f>
        <v>0</v>
      </c>
    </row>
    <row r="399" spans="1:7" ht="23.25" customHeight="1">
      <c r="A399" s="441"/>
      <c r="B399" s="438"/>
      <c r="C399" s="437" t="s">
        <v>1157</v>
      </c>
      <c r="D399" s="437" t="s">
        <v>1163</v>
      </c>
      <c r="E399" s="437"/>
      <c r="F399" s="298" t="s">
        <v>1130</v>
      </c>
      <c r="G399" s="290">
        <f ca="1">'Лист2 (2)'!G395</f>
        <v>0</v>
      </c>
    </row>
    <row r="400" spans="1:7" ht="23.25" customHeight="1">
      <c r="A400" s="441"/>
      <c r="B400" s="438"/>
      <c r="C400" s="437"/>
      <c r="D400" s="437" t="s">
        <v>1501</v>
      </c>
      <c r="E400" s="437"/>
      <c r="F400" s="298" t="s">
        <v>824</v>
      </c>
      <c r="G400" s="290">
        <f ca="1">'Лист2 (2)'!G396</f>
        <v>28</v>
      </c>
    </row>
    <row r="401" spans="1:7" ht="23.25" customHeight="1">
      <c r="A401" s="438" t="s">
        <v>1150</v>
      </c>
      <c r="B401" s="438"/>
      <c r="C401" s="439" t="s">
        <v>1158</v>
      </c>
      <c r="D401" s="440" t="s">
        <v>1165</v>
      </c>
      <c r="E401" s="297" t="s">
        <v>1168</v>
      </c>
      <c r="F401" s="298" t="s">
        <v>1130</v>
      </c>
      <c r="G401" s="290">
        <f ca="1">'Лист2 (2)'!G397</f>
        <v>14</v>
      </c>
    </row>
    <row r="402" spans="1:7" ht="23.25" customHeight="1">
      <c r="A402" s="438"/>
      <c r="B402" s="438"/>
      <c r="C402" s="439"/>
      <c r="D402" s="440"/>
      <c r="E402" s="297" t="s">
        <v>1169</v>
      </c>
      <c r="F402" s="298" t="s">
        <v>824</v>
      </c>
      <c r="G402" s="290">
        <f ca="1">'Лист2 (2)'!G398</f>
        <v>30</v>
      </c>
    </row>
    <row r="403" spans="1:7" ht="23.25" customHeight="1">
      <c r="A403" s="438"/>
      <c r="B403" s="438"/>
      <c r="C403" s="439"/>
      <c r="D403" s="440"/>
      <c r="E403" s="297" t="s">
        <v>1170</v>
      </c>
      <c r="F403" s="298" t="s">
        <v>824</v>
      </c>
      <c r="G403" s="290">
        <f ca="1">'Лист2 (2)'!G399</f>
        <v>2</v>
      </c>
    </row>
    <row r="404" spans="1:7" ht="23.25" customHeight="1">
      <c r="A404" s="438"/>
      <c r="B404" s="438"/>
      <c r="C404" s="439"/>
      <c r="D404" s="440" t="s">
        <v>1166</v>
      </c>
      <c r="E404" s="297" t="s">
        <v>1171</v>
      </c>
      <c r="F404" s="298" t="s">
        <v>1130</v>
      </c>
      <c r="G404" s="290">
        <f ca="1">'Лист2 (2)'!G400</f>
        <v>0</v>
      </c>
    </row>
    <row r="405" spans="1:7" ht="23.25" customHeight="1">
      <c r="A405" s="438"/>
      <c r="B405" s="438"/>
      <c r="C405" s="439"/>
      <c r="D405" s="440"/>
      <c r="E405" s="297" t="s">
        <v>1169</v>
      </c>
      <c r="F405" s="298" t="s">
        <v>824</v>
      </c>
      <c r="G405" s="290">
        <f ca="1">'Лист2 (2)'!G401</f>
        <v>0</v>
      </c>
    </row>
    <row r="406" spans="1:7" ht="23.25" customHeight="1">
      <c r="A406" s="438"/>
      <c r="B406" s="438"/>
      <c r="C406" s="439"/>
      <c r="D406" s="440"/>
      <c r="E406" s="297" t="s">
        <v>1170</v>
      </c>
      <c r="F406" s="298" t="s">
        <v>824</v>
      </c>
      <c r="G406" s="290">
        <f ca="1">'Лист2 (2)'!G402</f>
        <v>0</v>
      </c>
    </row>
    <row r="407" spans="1:7" ht="23.25" customHeight="1">
      <c r="A407" s="438"/>
      <c r="B407" s="438"/>
      <c r="C407" s="439" t="s">
        <v>1159</v>
      </c>
      <c r="D407" s="439"/>
      <c r="E407" s="439"/>
      <c r="F407" s="298" t="s">
        <v>824</v>
      </c>
      <c r="G407" s="290">
        <f ca="1">'Лист2 (2)'!G403</f>
        <v>0</v>
      </c>
    </row>
    <row r="408" spans="1:7" ht="23.25" customHeight="1">
      <c r="A408" s="438"/>
      <c r="B408" s="438"/>
      <c r="C408" s="439" t="s">
        <v>1160</v>
      </c>
      <c r="D408" s="439"/>
      <c r="E408" s="439"/>
      <c r="F408" s="298" t="s">
        <v>824</v>
      </c>
      <c r="G408" s="290">
        <f ca="1">'Лист2 (2)'!G404</f>
        <v>28</v>
      </c>
    </row>
    <row r="409" spans="1:7" ht="23.25" customHeight="1">
      <c r="A409" s="441" t="s">
        <v>1498</v>
      </c>
      <c r="B409" s="442" t="s">
        <v>1488</v>
      </c>
      <c r="C409" s="442"/>
      <c r="D409" s="442"/>
      <c r="E409" s="442"/>
      <c r="F409" s="295" t="s">
        <v>786</v>
      </c>
      <c r="G409" s="290" t="str">
        <f ca="1">'Лист2 (2)'!G405</f>
        <v>5 класс</v>
      </c>
    </row>
    <row r="410" spans="1:7" ht="23.25" customHeight="1">
      <c r="A410" s="441"/>
      <c r="B410" s="438" t="s">
        <v>1060</v>
      </c>
      <c r="C410" s="443" t="s">
        <v>1065</v>
      </c>
      <c r="D410" s="443"/>
      <c r="E410" s="443"/>
      <c r="F410" s="296" t="s">
        <v>890</v>
      </c>
      <c r="G410" s="290">
        <f ca="1">'Лист2 (2)'!G406</f>
        <v>29</v>
      </c>
    </row>
    <row r="411" spans="1:7" ht="23.25" customHeight="1">
      <c r="A411" s="441"/>
      <c r="B411" s="438"/>
      <c r="C411" s="437" t="s">
        <v>1066</v>
      </c>
      <c r="D411" s="437"/>
      <c r="E411" s="437"/>
      <c r="F411" s="297" t="s">
        <v>890</v>
      </c>
      <c r="G411" s="290">
        <f ca="1">'Лист2 (2)'!G407</f>
        <v>0</v>
      </c>
    </row>
    <row r="412" spans="1:7" ht="23.25" customHeight="1">
      <c r="A412" s="441"/>
      <c r="B412" s="438"/>
      <c r="C412" s="437" t="s">
        <v>1067</v>
      </c>
      <c r="D412" s="437"/>
      <c r="E412" s="437"/>
      <c r="F412" s="297" t="s">
        <v>890</v>
      </c>
      <c r="G412" s="290">
        <f ca="1">'Лист2 (2)'!G408</f>
        <v>0</v>
      </c>
    </row>
    <row r="413" spans="1:7" ht="23.25" customHeight="1">
      <c r="A413" s="441"/>
      <c r="B413" s="438"/>
      <c r="C413" s="437" t="s">
        <v>1068</v>
      </c>
      <c r="D413" s="437"/>
      <c r="E413" s="437"/>
      <c r="F413" s="297" t="s">
        <v>890</v>
      </c>
      <c r="G413" s="290">
        <f ca="1">'Лист2 (2)'!G409</f>
        <v>9</v>
      </c>
    </row>
    <row r="414" spans="1:7" ht="23.25" customHeight="1">
      <c r="A414" s="441"/>
      <c r="B414" s="438"/>
      <c r="C414" s="437" t="s">
        <v>1069</v>
      </c>
      <c r="D414" s="437" t="s">
        <v>1098</v>
      </c>
      <c r="E414" s="437"/>
      <c r="F414" s="297" t="s">
        <v>890</v>
      </c>
      <c r="G414" s="290">
        <f ca="1">'Лист2 (2)'!G410</f>
        <v>0</v>
      </c>
    </row>
    <row r="415" spans="1:7" ht="23.25" customHeight="1">
      <c r="A415" s="441"/>
      <c r="B415" s="438"/>
      <c r="C415" s="437"/>
      <c r="D415" s="437" t="s">
        <v>1099</v>
      </c>
      <c r="E415" s="437"/>
      <c r="F415" s="297" t="s">
        <v>890</v>
      </c>
      <c r="G415" s="290">
        <f ca="1">'Лист2 (2)'!G411</f>
        <v>4</v>
      </c>
    </row>
    <row r="416" spans="1:7" ht="23.25" customHeight="1">
      <c r="A416" s="441"/>
      <c r="B416" s="438"/>
      <c r="C416" s="437"/>
      <c r="D416" s="437" t="s">
        <v>1100</v>
      </c>
      <c r="E416" s="437"/>
      <c r="F416" s="297" t="s">
        <v>890</v>
      </c>
      <c r="G416" s="290">
        <f ca="1">'Лист2 (2)'!G412</f>
        <v>0</v>
      </c>
    </row>
    <row r="417" spans="1:7" ht="23.25" customHeight="1">
      <c r="A417" s="441"/>
      <c r="B417" s="438" t="s">
        <v>1152</v>
      </c>
      <c r="C417" s="437" t="s">
        <v>1071</v>
      </c>
      <c r="D417" s="437" t="s">
        <v>1499</v>
      </c>
      <c r="E417" s="297" t="s">
        <v>1114</v>
      </c>
      <c r="F417" s="298" t="s">
        <v>824</v>
      </c>
      <c r="G417" s="290">
        <f ca="1">'Лист2 (2)'!G413</f>
        <v>0</v>
      </c>
    </row>
    <row r="418" spans="1:7" ht="23.25" customHeight="1">
      <c r="A418" s="441"/>
      <c r="B418" s="438"/>
      <c r="C418" s="437"/>
      <c r="D418" s="437"/>
      <c r="E418" s="297" t="s">
        <v>1115</v>
      </c>
      <c r="F418" s="298" t="s">
        <v>824</v>
      </c>
      <c r="G418" s="290">
        <f ca="1">'Лист2 (2)'!G414</f>
        <v>0</v>
      </c>
    </row>
    <row r="419" spans="1:7" ht="23.25" customHeight="1">
      <c r="A419" s="441"/>
      <c r="B419" s="438"/>
      <c r="C419" s="437"/>
      <c r="D419" s="437"/>
      <c r="E419" s="297" t="s">
        <v>1167</v>
      </c>
      <c r="F419" s="298" t="s">
        <v>824</v>
      </c>
      <c r="G419" s="290">
        <f ca="1">'Лист2 (2)'!G415</f>
        <v>0</v>
      </c>
    </row>
    <row r="420" spans="1:7" ht="23.25" customHeight="1">
      <c r="A420" s="441"/>
      <c r="B420" s="438"/>
      <c r="C420" s="437"/>
      <c r="D420" s="437" t="s">
        <v>1500</v>
      </c>
      <c r="E420" s="437"/>
      <c r="F420" s="298" t="s">
        <v>824</v>
      </c>
      <c r="G420" s="290">
        <f ca="1">'Лист2 (2)'!G416</f>
        <v>0</v>
      </c>
    </row>
    <row r="421" spans="1:7" ht="23.25" customHeight="1">
      <c r="A421" s="441"/>
      <c r="B421" s="438"/>
      <c r="C421" s="437" t="s">
        <v>1072</v>
      </c>
      <c r="D421" s="437" t="s">
        <v>1103</v>
      </c>
      <c r="E421" s="437"/>
      <c r="F421" s="298" t="s">
        <v>824</v>
      </c>
      <c r="G421" s="290">
        <f ca="1">'Лист2 (2)'!G417</f>
        <v>29</v>
      </c>
    </row>
    <row r="422" spans="1:7" ht="23.25" customHeight="1">
      <c r="A422" s="441"/>
      <c r="B422" s="438"/>
      <c r="C422" s="437"/>
      <c r="D422" s="437" t="s">
        <v>1104</v>
      </c>
      <c r="E422" s="437"/>
      <c r="F422" s="298" t="s">
        <v>824</v>
      </c>
      <c r="G422" s="290" t="str">
        <f ca="1">'Лист2 (2)'!G418</f>
        <v/>
      </c>
    </row>
    <row r="423" spans="1:7" ht="23.25" customHeight="1">
      <c r="A423" s="441"/>
      <c r="B423" s="438"/>
      <c r="C423" s="437" t="s">
        <v>1154</v>
      </c>
      <c r="D423" s="437"/>
      <c r="E423" s="437"/>
      <c r="F423" s="298" t="s">
        <v>786</v>
      </c>
      <c r="G423" s="290" t="str">
        <f ca="1">'Лист2 (2)'!G419</f>
        <v>в первую смену</v>
      </c>
    </row>
    <row r="424" spans="1:7" ht="23.25" customHeight="1">
      <c r="A424" s="441"/>
      <c r="B424" s="438"/>
      <c r="C424" s="297"/>
      <c r="D424" s="297"/>
      <c r="E424" s="297" t="s">
        <v>1117</v>
      </c>
      <c r="F424" s="298" t="s">
        <v>786</v>
      </c>
      <c r="G424" s="290">
        <f ca="1">'Лист2 (2)'!G420</f>
        <v>0</v>
      </c>
    </row>
    <row r="425" spans="1:7" ht="23.25" customHeight="1">
      <c r="A425" s="441"/>
      <c r="B425" s="438"/>
      <c r="C425" s="437" t="s">
        <v>1155</v>
      </c>
      <c r="D425" s="437"/>
      <c r="E425" s="437" t="s">
        <v>1118</v>
      </c>
      <c r="F425" s="298" t="s">
        <v>786</v>
      </c>
      <c r="G425" s="290">
        <f ca="1">'Лист2 (2)'!G421</f>
        <v>0</v>
      </c>
    </row>
    <row r="426" spans="1:7" ht="23.25" customHeight="1">
      <c r="A426" s="441"/>
      <c r="B426" s="438"/>
      <c r="C426" s="437"/>
      <c r="D426" s="437"/>
      <c r="E426" s="437"/>
      <c r="F426" s="298" t="s">
        <v>824</v>
      </c>
      <c r="G426" s="290">
        <f ca="1">'Лист2 (2)'!G422</f>
        <v>0</v>
      </c>
    </row>
    <row r="427" spans="1:7" ht="23.25" customHeight="1">
      <c r="A427" s="441"/>
      <c r="B427" s="438"/>
      <c r="C427" s="437"/>
      <c r="D427" s="437"/>
      <c r="E427" s="437" t="s">
        <v>1118</v>
      </c>
      <c r="F427" s="298" t="s">
        <v>786</v>
      </c>
      <c r="G427" s="290">
        <f ca="1">'Лист2 (2)'!G423</f>
        <v>0</v>
      </c>
    </row>
    <row r="428" spans="1:7" ht="23.25" customHeight="1">
      <c r="A428" s="441"/>
      <c r="B428" s="438"/>
      <c r="C428" s="437"/>
      <c r="D428" s="437"/>
      <c r="E428" s="437"/>
      <c r="F428" s="298" t="s">
        <v>824</v>
      </c>
      <c r="G428" s="290">
        <f ca="1">'Лист2 (2)'!G424</f>
        <v>0</v>
      </c>
    </row>
    <row r="429" spans="1:7" ht="23.25" customHeight="1">
      <c r="A429" s="441"/>
      <c r="B429" s="437" t="s">
        <v>1153</v>
      </c>
      <c r="C429" s="437"/>
      <c r="D429" s="437"/>
      <c r="E429" s="297" t="s">
        <v>1119</v>
      </c>
      <c r="F429" s="298" t="s">
        <v>1125</v>
      </c>
      <c r="G429" s="290">
        <f ca="1">'Лист2 (2)'!G425</f>
        <v>1</v>
      </c>
    </row>
    <row r="430" spans="1:7" ht="23.25" customHeight="1">
      <c r="A430" s="441"/>
      <c r="B430" s="437"/>
      <c r="C430" s="437"/>
      <c r="D430" s="437"/>
      <c r="E430" s="297" t="s">
        <v>1120</v>
      </c>
      <c r="F430" s="298" t="s">
        <v>824</v>
      </c>
      <c r="G430" s="290">
        <f ca="1">'Лист2 (2)'!G426</f>
        <v>29</v>
      </c>
    </row>
    <row r="431" spans="1:7" ht="23.25" customHeight="1">
      <c r="A431" s="441"/>
      <c r="B431" s="438" t="s">
        <v>1062</v>
      </c>
      <c r="C431" s="437" t="s">
        <v>1156</v>
      </c>
      <c r="D431" s="437" t="s">
        <v>1105</v>
      </c>
      <c r="E431" s="297" t="s">
        <v>1121</v>
      </c>
      <c r="F431" s="298" t="s">
        <v>824</v>
      </c>
      <c r="G431" s="290">
        <f ca="1">'Лист2 (2)'!G427</f>
        <v>0</v>
      </c>
    </row>
    <row r="432" spans="1:7" ht="23.25" customHeight="1">
      <c r="A432" s="441"/>
      <c r="B432" s="438"/>
      <c r="C432" s="437"/>
      <c r="D432" s="437"/>
      <c r="E432" s="297" t="s">
        <v>1122</v>
      </c>
      <c r="F432" s="298" t="s">
        <v>824</v>
      </c>
      <c r="G432" s="290">
        <f ca="1">'Лист2 (2)'!G428</f>
        <v>0</v>
      </c>
    </row>
    <row r="433" spans="1:7" ht="23.25" customHeight="1">
      <c r="A433" s="441"/>
      <c r="B433" s="438"/>
      <c r="C433" s="437"/>
      <c r="D433" s="437" t="s">
        <v>1106</v>
      </c>
      <c r="E433" s="297" t="s">
        <v>1121</v>
      </c>
      <c r="F433" s="298" t="s">
        <v>824</v>
      </c>
      <c r="G433" s="290">
        <f ca="1">'Лист2 (2)'!G429</f>
        <v>10</v>
      </c>
    </row>
    <row r="434" spans="1:7" ht="23.25" customHeight="1">
      <c r="A434" s="441"/>
      <c r="B434" s="438"/>
      <c r="C434" s="437"/>
      <c r="D434" s="437"/>
      <c r="E434" s="297" t="s">
        <v>1122</v>
      </c>
      <c r="F434" s="298" t="s">
        <v>824</v>
      </c>
      <c r="G434" s="290">
        <f ca="1">'Лист2 (2)'!G430</f>
        <v>0</v>
      </c>
    </row>
    <row r="435" spans="1:7" ht="23.25" customHeight="1">
      <c r="A435" s="441"/>
      <c r="B435" s="438"/>
      <c r="C435" s="437"/>
      <c r="D435" s="437" t="s">
        <v>1107</v>
      </c>
      <c r="E435" s="297" t="s">
        <v>1121</v>
      </c>
      <c r="F435" s="298" t="s">
        <v>824</v>
      </c>
      <c r="G435" s="290">
        <f ca="1">'Лист2 (2)'!G431</f>
        <v>9</v>
      </c>
    </row>
    <row r="436" spans="1:7" ht="23.25" customHeight="1">
      <c r="A436" s="441"/>
      <c r="B436" s="438"/>
      <c r="C436" s="437"/>
      <c r="D436" s="437"/>
      <c r="E436" s="297" t="s">
        <v>1122</v>
      </c>
      <c r="F436" s="298" t="s">
        <v>824</v>
      </c>
      <c r="G436" s="290">
        <f ca="1">'Лист2 (2)'!G432</f>
        <v>0</v>
      </c>
    </row>
    <row r="437" spans="1:7" ht="23.25" customHeight="1">
      <c r="A437" s="441"/>
      <c r="B437" s="438"/>
      <c r="C437" s="437"/>
      <c r="D437" s="437" t="s">
        <v>1108</v>
      </c>
      <c r="E437" s="297" t="s">
        <v>1121</v>
      </c>
      <c r="F437" s="298" t="s">
        <v>824</v>
      </c>
      <c r="G437" s="290">
        <f ca="1">'Лист2 (2)'!G433</f>
        <v>0</v>
      </c>
    </row>
    <row r="438" spans="1:7" ht="23.25" customHeight="1">
      <c r="A438" s="441"/>
      <c r="B438" s="438"/>
      <c r="C438" s="437"/>
      <c r="D438" s="437"/>
      <c r="E438" s="297" t="s">
        <v>1122</v>
      </c>
      <c r="F438" s="298" t="s">
        <v>824</v>
      </c>
      <c r="G438" s="290">
        <f ca="1">'Лист2 (2)'!G434</f>
        <v>0</v>
      </c>
    </row>
    <row r="439" spans="1:7" ht="23.25" customHeight="1">
      <c r="A439" s="441"/>
      <c r="B439" s="438"/>
      <c r="C439" s="437"/>
      <c r="D439" s="437" t="s">
        <v>1109</v>
      </c>
      <c r="E439" s="297" t="s">
        <v>1121</v>
      </c>
      <c r="F439" s="298" t="s">
        <v>824</v>
      </c>
      <c r="G439" s="290">
        <f ca="1">'Лист2 (2)'!G435</f>
        <v>0</v>
      </c>
    </row>
    <row r="440" spans="1:7" ht="23.25" customHeight="1">
      <c r="A440" s="441"/>
      <c r="B440" s="438"/>
      <c r="C440" s="437"/>
      <c r="D440" s="437"/>
      <c r="E440" s="297" t="s">
        <v>1122</v>
      </c>
      <c r="F440" s="298" t="s">
        <v>824</v>
      </c>
      <c r="G440" s="290">
        <f ca="1">'Лист2 (2)'!G436</f>
        <v>0</v>
      </c>
    </row>
    <row r="441" spans="1:7" ht="23.25" customHeight="1">
      <c r="A441" s="441"/>
      <c r="B441" s="438"/>
      <c r="C441" s="437"/>
      <c r="D441" s="437" t="s">
        <v>1110</v>
      </c>
      <c r="E441" s="297" t="s">
        <v>1121</v>
      </c>
      <c r="F441" s="298" t="s">
        <v>824</v>
      </c>
      <c r="G441" s="290">
        <f ca="1">'Лист2 (2)'!G437</f>
        <v>0</v>
      </c>
    </row>
    <row r="442" spans="1:7" ht="23.25" customHeight="1">
      <c r="A442" s="441"/>
      <c r="B442" s="438"/>
      <c r="C442" s="437"/>
      <c r="D442" s="437"/>
      <c r="E442" s="297" t="s">
        <v>1122</v>
      </c>
      <c r="F442" s="298" t="s">
        <v>824</v>
      </c>
      <c r="G442" s="290">
        <f ca="1">'Лист2 (2)'!G438</f>
        <v>0</v>
      </c>
    </row>
    <row r="443" spans="1:7" ht="23.25" customHeight="1">
      <c r="A443" s="441"/>
      <c r="B443" s="438"/>
      <c r="C443" s="437" t="s">
        <v>1157</v>
      </c>
      <c r="D443" s="437" t="s">
        <v>1163</v>
      </c>
      <c r="E443" s="437"/>
      <c r="F443" s="298" t="s">
        <v>1130</v>
      </c>
      <c r="G443" s="290">
        <f ca="1">'Лист2 (2)'!G439</f>
        <v>0</v>
      </c>
    </row>
    <row r="444" spans="1:7" ht="23.25" customHeight="1">
      <c r="A444" s="441"/>
      <c r="B444" s="438"/>
      <c r="C444" s="437"/>
      <c r="D444" s="437" t="s">
        <v>1501</v>
      </c>
      <c r="E444" s="437"/>
      <c r="F444" s="298" t="s">
        <v>824</v>
      </c>
      <c r="G444" s="290">
        <f ca="1">'Лист2 (2)'!G440</f>
        <v>29</v>
      </c>
    </row>
    <row r="445" spans="1:7" ht="23.25" customHeight="1">
      <c r="A445" s="438" t="s">
        <v>1150</v>
      </c>
      <c r="B445" s="438"/>
      <c r="C445" s="439" t="s">
        <v>1158</v>
      </c>
      <c r="D445" s="440" t="s">
        <v>1165</v>
      </c>
      <c r="E445" s="297" t="s">
        <v>1168</v>
      </c>
      <c r="F445" s="298" t="s">
        <v>1130</v>
      </c>
      <c r="G445" s="290">
        <f ca="1">'Лист2 (2)'!G441</f>
        <v>14</v>
      </c>
    </row>
    <row r="446" spans="1:7" ht="23.25" customHeight="1">
      <c r="A446" s="438"/>
      <c r="B446" s="438"/>
      <c r="C446" s="439"/>
      <c r="D446" s="440"/>
      <c r="E446" s="297" t="s">
        <v>1169</v>
      </c>
      <c r="F446" s="298" t="s">
        <v>824</v>
      </c>
      <c r="G446" s="290">
        <f ca="1">'Лист2 (2)'!G442</f>
        <v>38</v>
      </c>
    </row>
    <row r="447" spans="1:7" ht="23.25" customHeight="1">
      <c r="A447" s="438"/>
      <c r="B447" s="438"/>
      <c r="C447" s="439"/>
      <c r="D447" s="440"/>
      <c r="E447" s="297" t="s">
        <v>1170</v>
      </c>
      <c r="F447" s="298" t="s">
        <v>824</v>
      </c>
      <c r="G447" s="290">
        <f ca="1">'Лист2 (2)'!G443</f>
        <v>5</v>
      </c>
    </row>
    <row r="448" spans="1:7" ht="23.25" customHeight="1">
      <c r="A448" s="438"/>
      <c r="B448" s="438"/>
      <c r="C448" s="439"/>
      <c r="D448" s="440" t="s">
        <v>1166</v>
      </c>
      <c r="E448" s="297" t="s">
        <v>1171</v>
      </c>
      <c r="F448" s="298" t="s">
        <v>1130</v>
      </c>
      <c r="G448" s="290">
        <f ca="1">'Лист2 (2)'!G444</f>
        <v>0</v>
      </c>
    </row>
    <row r="449" spans="1:7" ht="23.25" customHeight="1">
      <c r="A449" s="438"/>
      <c r="B449" s="438"/>
      <c r="C449" s="439"/>
      <c r="D449" s="440"/>
      <c r="E449" s="297" t="s">
        <v>1169</v>
      </c>
      <c r="F449" s="298" t="s">
        <v>824</v>
      </c>
      <c r="G449" s="290">
        <f ca="1">'Лист2 (2)'!G445</f>
        <v>0</v>
      </c>
    </row>
    <row r="450" spans="1:7" ht="23.25" customHeight="1">
      <c r="A450" s="438"/>
      <c r="B450" s="438"/>
      <c r="C450" s="439"/>
      <c r="D450" s="440"/>
      <c r="E450" s="297" t="s">
        <v>1170</v>
      </c>
      <c r="F450" s="298" t="s">
        <v>824</v>
      </c>
      <c r="G450" s="290">
        <f ca="1">'Лист2 (2)'!G446</f>
        <v>0</v>
      </c>
    </row>
    <row r="451" spans="1:7" ht="23.25" customHeight="1">
      <c r="A451" s="438"/>
      <c r="B451" s="438"/>
      <c r="C451" s="439" t="s">
        <v>1159</v>
      </c>
      <c r="D451" s="439"/>
      <c r="E451" s="439"/>
      <c r="F451" s="298" t="s">
        <v>824</v>
      </c>
      <c r="G451" s="290">
        <f ca="1">'Лист2 (2)'!G447</f>
        <v>0</v>
      </c>
    </row>
    <row r="452" spans="1:7" ht="23.25" customHeight="1">
      <c r="A452" s="438"/>
      <c r="B452" s="438"/>
      <c r="C452" s="439" t="s">
        <v>1160</v>
      </c>
      <c r="D452" s="439"/>
      <c r="E452" s="439"/>
      <c r="F452" s="298" t="s">
        <v>824</v>
      </c>
      <c r="G452" s="290">
        <f ca="1">'Лист2 (2)'!G448</f>
        <v>29</v>
      </c>
    </row>
    <row r="453" spans="1:7" ht="23.25" customHeight="1">
      <c r="A453" s="441" t="s">
        <v>1498</v>
      </c>
      <c r="B453" s="442" t="s">
        <v>1488</v>
      </c>
      <c r="C453" s="442"/>
      <c r="D453" s="442"/>
      <c r="E453" s="442"/>
      <c r="F453" s="295" t="s">
        <v>786</v>
      </c>
      <c r="G453" s="290" t="str">
        <f ca="1">'Лист2 (2)'!G449</f>
        <v>5 класс</v>
      </c>
    </row>
    <row r="454" spans="1:7" ht="23.25" customHeight="1">
      <c r="A454" s="441"/>
      <c r="B454" s="438" t="s">
        <v>1060</v>
      </c>
      <c r="C454" s="443" t="s">
        <v>1065</v>
      </c>
      <c r="D454" s="443"/>
      <c r="E454" s="443"/>
      <c r="F454" s="296" t="s">
        <v>890</v>
      </c>
      <c r="G454" s="290">
        <f ca="1">'Лист2 (2)'!G450</f>
        <v>28</v>
      </c>
    </row>
    <row r="455" spans="1:7" ht="23.25" customHeight="1">
      <c r="A455" s="441"/>
      <c r="B455" s="438"/>
      <c r="C455" s="437" t="s">
        <v>1066</v>
      </c>
      <c r="D455" s="437"/>
      <c r="E455" s="437"/>
      <c r="F455" s="297" t="s">
        <v>890</v>
      </c>
      <c r="G455" s="290">
        <f ca="1">'Лист2 (2)'!G451</f>
        <v>0</v>
      </c>
    </row>
    <row r="456" spans="1:7" ht="23.25" customHeight="1">
      <c r="A456" s="441"/>
      <c r="B456" s="438"/>
      <c r="C456" s="437" t="s">
        <v>1067</v>
      </c>
      <c r="D456" s="437"/>
      <c r="E456" s="437"/>
      <c r="F456" s="297" t="s">
        <v>890</v>
      </c>
      <c r="G456" s="290">
        <f ca="1">'Лист2 (2)'!G452</f>
        <v>1</v>
      </c>
    </row>
    <row r="457" spans="1:7" ht="23.25" customHeight="1">
      <c r="A457" s="441"/>
      <c r="B457" s="438"/>
      <c r="C457" s="437" t="s">
        <v>1068</v>
      </c>
      <c r="D457" s="437"/>
      <c r="E457" s="437"/>
      <c r="F457" s="297" t="s">
        <v>890</v>
      </c>
      <c r="G457" s="290">
        <f ca="1">'Лист2 (2)'!G453</f>
        <v>0</v>
      </c>
    </row>
    <row r="458" spans="1:7" ht="23.25" customHeight="1">
      <c r="A458" s="441"/>
      <c r="B458" s="438"/>
      <c r="C458" s="437" t="s">
        <v>1069</v>
      </c>
      <c r="D458" s="437" t="s">
        <v>1098</v>
      </c>
      <c r="E458" s="437"/>
      <c r="F458" s="297" t="s">
        <v>890</v>
      </c>
      <c r="G458" s="290">
        <f ca="1">'Лист2 (2)'!G454</f>
        <v>5</v>
      </c>
    </row>
    <row r="459" spans="1:7" ht="23.25" customHeight="1">
      <c r="A459" s="441"/>
      <c r="B459" s="438"/>
      <c r="C459" s="437"/>
      <c r="D459" s="437" t="s">
        <v>1099</v>
      </c>
      <c r="E459" s="437"/>
      <c r="F459" s="297" t="s">
        <v>890</v>
      </c>
      <c r="G459" s="290">
        <f ca="1">'Лист2 (2)'!G455</f>
        <v>5</v>
      </c>
    </row>
    <row r="460" spans="1:7" ht="23.25" customHeight="1">
      <c r="A460" s="441"/>
      <c r="B460" s="438"/>
      <c r="C460" s="437"/>
      <c r="D460" s="437" t="s">
        <v>1100</v>
      </c>
      <c r="E460" s="437"/>
      <c r="F460" s="297" t="s">
        <v>890</v>
      </c>
      <c r="G460" s="290">
        <f ca="1">'Лист2 (2)'!G456</f>
        <v>1</v>
      </c>
    </row>
    <row r="461" spans="1:7" ht="23.25" customHeight="1">
      <c r="A461" s="441"/>
      <c r="B461" s="438" t="s">
        <v>1152</v>
      </c>
      <c r="C461" s="437" t="s">
        <v>1071</v>
      </c>
      <c r="D461" s="437" t="s">
        <v>1499</v>
      </c>
      <c r="E461" s="297" t="s">
        <v>1114</v>
      </c>
      <c r="F461" s="298" t="s">
        <v>824</v>
      </c>
      <c r="G461" s="290">
        <f ca="1">'Лист2 (2)'!G457</f>
        <v>0</v>
      </c>
    </row>
    <row r="462" spans="1:7" ht="23.25" customHeight="1">
      <c r="A462" s="441"/>
      <c r="B462" s="438"/>
      <c r="C462" s="437"/>
      <c r="D462" s="437"/>
      <c r="E462" s="297" t="s">
        <v>1115</v>
      </c>
      <c r="F462" s="298" t="s">
        <v>824</v>
      </c>
      <c r="G462" s="290">
        <f ca="1">'Лист2 (2)'!G458</f>
        <v>1</v>
      </c>
    </row>
    <row r="463" spans="1:7" ht="23.25" customHeight="1">
      <c r="A463" s="441"/>
      <c r="B463" s="438"/>
      <c r="C463" s="437"/>
      <c r="D463" s="437"/>
      <c r="E463" s="297" t="s">
        <v>1167</v>
      </c>
      <c r="F463" s="298" t="s">
        <v>824</v>
      </c>
      <c r="G463" s="290">
        <f ca="1">'Лист2 (2)'!G459</f>
        <v>0</v>
      </c>
    </row>
    <row r="464" spans="1:7" ht="23.25" customHeight="1">
      <c r="A464" s="441"/>
      <c r="B464" s="438"/>
      <c r="C464" s="437"/>
      <c r="D464" s="437" t="s">
        <v>1500</v>
      </c>
      <c r="E464" s="437"/>
      <c r="F464" s="298" t="s">
        <v>824</v>
      </c>
      <c r="G464" s="290">
        <f ca="1">'Лист2 (2)'!G460</f>
        <v>0</v>
      </c>
    </row>
    <row r="465" spans="1:7" ht="23.25" customHeight="1">
      <c r="A465" s="441"/>
      <c r="B465" s="438"/>
      <c r="C465" s="437" t="s">
        <v>1072</v>
      </c>
      <c r="D465" s="437" t="s">
        <v>1103</v>
      </c>
      <c r="E465" s="437"/>
      <c r="F465" s="298" t="s">
        <v>824</v>
      </c>
      <c r="G465" s="290">
        <f ca="1">'Лист2 (2)'!G461</f>
        <v>28</v>
      </c>
    </row>
    <row r="466" spans="1:7" ht="23.25" customHeight="1">
      <c r="A466" s="441"/>
      <c r="B466" s="438"/>
      <c r="C466" s="437"/>
      <c r="D466" s="437" t="s">
        <v>1104</v>
      </c>
      <c r="E466" s="437"/>
      <c r="F466" s="298" t="s">
        <v>824</v>
      </c>
      <c r="G466" s="290" t="str">
        <f ca="1">'Лист2 (2)'!G462</f>
        <v/>
      </c>
    </row>
    <row r="467" spans="1:7" ht="23.25" customHeight="1">
      <c r="A467" s="441"/>
      <c r="B467" s="438"/>
      <c r="C467" s="437" t="s">
        <v>1154</v>
      </c>
      <c r="D467" s="437"/>
      <c r="E467" s="437"/>
      <c r="F467" s="298" t="s">
        <v>786</v>
      </c>
      <c r="G467" s="290" t="str">
        <f ca="1">'Лист2 (2)'!G463</f>
        <v>в первую смену</v>
      </c>
    </row>
    <row r="468" spans="1:7" ht="23.25" customHeight="1">
      <c r="A468" s="441"/>
      <c r="B468" s="438"/>
      <c r="C468" s="297"/>
      <c r="D468" s="297"/>
      <c r="E468" s="297" t="s">
        <v>1117</v>
      </c>
      <c r="F468" s="298" t="s">
        <v>786</v>
      </c>
      <c r="G468" s="290">
        <f ca="1">'Лист2 (2)'!G464</f>
        <v>0</v>
      </c>
    </row>
    <row r="469" spans="1:7" ht="23.25" customHeight="1">
      <c r="A469" s="441"/>
      <c r="B469" s="438"/>
      <c r="C469" s="437" t="s">
        <v>1155</v>
      </c>
      <c r="D469" s="437"/>
      <c r="E469" s="437" t="s">
        <v>1118</v>
      </c>
      <c r="F469" s="298" t="s">
        <v>786</v>
      </c>
      <c r="G469" s="290">
        <f ca="1">'Лист2 (2)'!G465</f>
        <v>0</v>
      </c>
    </row>
    <row r="470" spans="1:7" ht="23.25" customHeight="1">
      <c r="A470" s="441"/>
      <c r="B470" s="438"/>
      <c r="C470" s="437"/>
      <c r="D470" s="437"/>
      <c r="E470" s="437"/>
      <c r="F470" s="298" t="s">
        <v>824</v>
      </c>
      <c r="G470" s="290">
        <f ca="1">'Лист2 (2)'!G466</f>
        <v>0</v>
      </c>
    </row>
    <row r="471" spans="1:7" ht="23.25" customHeight="1">
      <c r="A471" s="441"/>
      <c r="B471" s="438"/>
      <c r="C471" s="437"/>
      <c r="D471" s="437"/>
      <c r="E471" s="437" t="s">
        <v>1118</v>
      </c>
      <c r="F471" s="298" t="s">
        <v>786</v>
      </c>
      <c r="G471" s="290">
        <f ca="1">'Лист2 (2)'!G467</f>
        <v>0</v>
      </c>
    </row>
    <row r="472" spans="1:7" ht="23.25" customHeight="1">
      <c r="A472" s="441"/>
      <c r="B472" s="438"/>
      <c r="C472" s="437"/>
      <c r="D472" s="437"/>
      <c r="E472" s="437"/>
      <c r="F472" s="298" t="s">
        <v>824</v>
      </c>
      <c r="G472" s="290">
        <f ca="1">'Лист2 (2)'!G468</f>
        <v>0</v>
      </c>
    </row>
    <row r="473" spans="1:7" ht="23.25" customHeight="1">
      <c r="A473" s="441"/>
      <c r="B473" s="437" t="s">
        <v>1153</v>
      </c>
      <c r="C473" s="437"/>
      <c r="D473" s="437"/>
      <c r="E473" s="297" t="s">
        <v>1119</v>
      </c>
      <c r="F473" s="298" t="s">
        <v>1125</v>
      </c>
      <c r="G473" s="290">
        <f ca="1">'Лист2 (2)'!G469</f>
        <v>1</v>
      </c>
    </row>
    <row r="474" spans="1:7" ht="23.25" customHeight="1">
      <c r="A474" s="441"/>
      <c r="B474" s="437"/>
      <c r="C474" s="437"/>
      <c r="D474" s="437"/>
      <c r="E474" s="297" t="s">
        <v>1120</v>
      </c>
      <c r="F474" s="298" t="s">
        <v>824</v>
      </c>
      <c r="G474" s="290">
        <f ca="1">'Лист2 (2)'!G470</f>
        <v>28</v>
      </c>
    </row>
    <row r="475" spans="1:7" ht="23.25" customHeight="1">
      <c r="A475" s="441"/>
      <c r="B475" s="438" t="s">
        <v>1062</v>
      </c>
      <c r="C475" s="437" t="s">
        <v>1156</v>
      </c>
      <c r="D475" s="437" t="s">
        <v>1105</v>
      </c>
      <c r="E475" s="297" t="s">
        <v>1121</v>
      </c>
      <c r="F475" s="298" t="s">
        <v>824</v>
      </c>
      <c r="G475" s="290">
        <f ca="1">'Лист2 (2)'!G471</f>
        <v>9</v>
      </c>
    </row>
    <row r="476" spans="1:7" ht="23.25" customHeight="1">
      <c r="A476" s="441"/>
      <c r="B476" s="438"/>
      <c r="C476" s="437"/>
      <c r="D476" s="437"/>
      <c r="E476" s="297" t="s">
        <v>1122</v>
      </c>
      <c r="F476" s="298" t="s">
        <v>824</v>
      </c>
      <c r="G476" s="290">
        <f ca="1">'Лист2 (2)'!G472</f>
        <v>0</v>
      </c>
    </row>
    <row r="477" spans="1:7" ht="23.25" customHeight="1">
      <c r="A477" s="441"/>
      <c r="B477" s="438"/>
      <c r="C477" s="437"/>
      <c r="D477" s="437" t="s">
        <v>1106</v>
      </c>
      <c r="E477" s="297" t="s">
        <v>1121</v>
      </c>
      <c r="F477" s="298" t="s">
        <v>824</v>
      </c>
      <c r="G477" s="290">
        <f ca="1">'Лист2 (2)'!G473</f>
        <v>0</v>
      </c>
    </row>
    <row r="478" spans="1:7" ht="23.25" customHeight="1">
      <c r="A478" s="441"/>
      <c r="B478" s="438"/>
      <c r="C478" s="437"/>
      <c r="D478" s="437"/>
      <c r="E478" s="297" t="s">
        <v>1122</v>
      </c>
      <c r="F478" s="298" t="s">
        <v>824</v>
      </c>
      <c r="G478" s="290">
        <f ca="1">'Лист2 (2)'!G474</f>
        <v>0</v>
      </c>
    </row>
    <row r="479" spans="1:7" ht="23.25" customHeight="1">
      <c r="A479" s="441"/>
      <c r="B479" s="438"/>
      <c r="C479" s="437"/>
      <c r="D479" s="437" t="s">
        <v>1107</v>
      </c>
      <c r="E479" s="297" t="s">
        <v>1121</v>
      </c>
      <c r="F479" s="298" t="s">
        <v>824</v>
      </c>
      <c r="G479" s="290">
        <f ca="1">'Лист2 (2)'!G475</f>
        <v>28</v>
      </c>
    </row>
    <row r="480" spans="1:7" ht="23.25" customHeight="1">
      <c r="A480" s="441"/>
      <c r="B480" s="438"/>
      <c r="C480" s="437"/>
      <c r="D480" s="437"/>
      <c r="E480" s="297" t="s">
        <v>1122</v>
      </c>
      <c r="F480" s="298" t="s">
        <v>824</v>
      </c>
      <c r="G480" s="290">
        <f ca="1">'Лист2 (2)'!G476</f>
        <v>0</v>
      </c>
    </row>
    <row r="481" spans="1:7" ht="23.25" customHeight="1">
      <c r="A481" s="441"/>
      <c r="B481" s="438"/>
      <c r="C481" s="437"/>
      <c r="D481" s="437" t="s">
        <v>1108</v>
      </c>
      <c r="E481" s="297" t="s">
        <v>1121</v>
      </c>
      <c r="F481" s="298" t="s">
        <v>824</v>
      </c>
      <c r="G481" s="290">
        <f ca="1">'Лист2 (2)'!G477</f>
        <v>0</v>
      </c>
    </row>
    <row r="482" spans="1:7" ht="23.25" customHeight="1">
      <c r="A482" s="441"/>
      <c r="B482" s="438"/>
      <c r="C482" s="437"/>
      <c r="D482" s="437"/>
      <c r="E482" s="297" t="s">
        <v>1122</v>
      </c>
      <c r="F482" s="298" t="s">
        <v>824</v>
      </c>
      <c r="G482" s="290">
        <f ca="1">'Лист2 (2)'!G478</f>
        <v>0</v>
      </c>
    </row>
    <row r="483" spans="1:7" ht="23.25" customHeight="1">
      <c r="A483" s="441"/>
      <c r="B483" s="438"/>
      <c r="C483" s="437"/>
      <c r="D483" s="437" t="s">
        <v>1109</v>
      </c>
      <c r="E483" s="297" t="s">
        <v>1121</v>
      </c>
      <c r="F483" s="298" t="s">
        <v>824</v>
      </c>
      <c r="G483" s="290">
        <f ca="1">'Лист2 (2)'!G479</f>
        <v>0</v>
      </c>
    </row>
    <row r="484" spans="1:7" ht="23.25" customHeight="1">
      <c r="A484" s="441"/>
      <c r="B484" s="438"/>
      <c r="C484" s="437"/>
      <c r="D484" s="437"/>
      <c r="E484" s="297" t="s">
        <v>1122</v>
      </c>
      <c r="F484" s="298" t="s">
        <v>824</v>
      </c>
      <c r="G484" s="290">
        <f ca="1">'Лист2 (2)'!G480</f>
        <v>0</v>
      </c>
    </row>
    <row r="485" spans="1:7" ht="23.25" customHeight="1">
      <c r="A485" s="441"/>
      <c r="B485" s="438"/>
      <c r="C485" s="437"/>
      <c r="D485" s="437" t="s">
        <v>1110</v>
      </c>
      <c r="E485" s="297" t="s">
        <v>1121</v>
      </c>
      <c r="F485" s="298" t="s">
        <v>824</v>
      </c>
      <c r="G485" s="290">
        <f ca="1">'Лист2 (2)'!G481</f>
        <v>0</v>
      </c>
    </row>
    <row r="486" spans="1:7" ht="23.25" customHeight="1">
      <c r="A486" s="441"/>
      <c r="B486" s="438"/>
      <c r="C486" s="437"/>
      <c r="D486" s="437"/>
      <c r="E486" s="297" t="s">
        <v>1122</v>
      </c>
      <c r="F486" s="298" t="s">
        <v>824</v>
      </c>
      <c r="G486" s="290">
        <f ca="1">'Лист2 (2)'!G482</f>
        <v>0</v>
      </c>
    </row>
    <row r="487" spans="1:7" ht="23.25" customHeight="1">
      <c r="A487" s="441"/>
      <c r="B487" s="438"/>
      <c r="C487" s="437" t="s">
        <v>1157</v>
      </c>
      <c r="D487" s="437" t="s">
        <v>1163</v>
      </c>
      <c r="E487" s="437"/>
      <c r="F487" s="298" t="s">
        <v>1130</v>
      </c>
      <c r="G487" s="290">
        <f ca="1">'Лист2 (2)'!G483</f>
        <v>0</v>
      </c>
    </row>
    <row r="488" spans="1:7" ht="23.25" customHeight="1">
      <c r="A488" s="441"/>
      <c r="B488" s="438"/>
      <c r="C488" s="437"/>
      <c r="D488" s="437" t="s">
        <v>1501</v>
      </c>
      <c r="E488" s="437"/>
      <c r="F488" s="298" t="s">
        <v>824</v>
      </c>
      <c r="G488" s="290">
        <f ca="1">'Лист2 (2)'!G484</f>
        <v>28</v>
      </c>
    </row>
    <row r="489" spans="1:7" ht="23.25" customHeight="1">
      <c r="A489" s="438" t="s">
        <v>1150</v>
      </c>
      <c r="B489" s="438"/>
      <c r="C489" s="439" t="s">
        <v>1158</v>
      </c>
      <c r="D489" s="440" t="s">
        <v>1165</v>
      </c>
      <c r="E489" s="297" t="s">
        <v>1168</v>
      </c>
      <c r="F489" s="298" t="s">
        <v>1130</v>
      </c>
      <c r="G489" s="290">
        <f ca="1">'Лист2 (2)'!G485</f>
        <v>14</v>
      </c>
    </row>
    <row r="490" spans="1:7" ht="23.25" customHeight="1">
      <c r="A490" s="438"/>
      <c r="B490" s="438"/>
      <c r="C490" s="439"/>
      <c r="D490" s="440"/>
      <c r="E490" s="297" t="s">
        <v>1169</v>
      </c>
      <c r="F490" s="298" t="s">
        <v>824</v>
      </c>
      <c r="G490" s="290">
        <f ca="1">'Лист2 (2)'!G486</f>
        <v>52</v>
      </c>
    </row>
    <row r="491" spans="1:7" ht="23.25" customHeight="1">
      <c r="A491" s="438"/>
      <c r="B491" s="438"/>
      <c r="C491" s="439"/>
      <c r="D491" s="440"/>
      <c r="E491" s="297" t="s">
        <v>1170</v>
      </c>
      <c r="F491" s="298" t="s">
        <v>824</v>
      </c>
      <c r="G491" s="290">
        <f ca="1">'Лист2 (2)'!G487</f>
        <v>4</v>
      </c>
    </row>
    <row r="492" spans="1:7" ht="23.25" customHeight="1">
      <c r="A492" s="438"/>
      <c r="B492" s="438"/>
      <c r="C492" s="439"/>
      <c r="D492" s="440" t="s">
        <v>1166</v>
      </c>
      <c r="E492" s="297" t="s">
        <v>1171</v>
      </c>
      <c r="F492" s="298" t="s">
        <v>1130</v>
      </c>
      <c r="G492" s="290">
        <f ca="1">'Лист2 (2)'!G488</f>
        <v>0</v>
      </c>
    </row>
    <row r="493" spans="1:7" ht="23.25" customHeight="1">
      <c r="A493" s="438"/>
      <c r="B493" s="438"/>
      <c r="C493" s="439"/>
      <c r="D493" s="440"/>
      <c r="E493" s="297" t="s">
        <v>1169</v>
      </c>
      <c r="F493" s="298" t="s">
        <v>824</v>
      </c>
      <c r="G493" s="290">
        <f ca="1">'Лист2 (2)'!G489</f>
        <v>0</v>
      </c>
    </row>
    <row r="494" spans="1:7" ht="23.25" customHeight="1">
      <c r="A494" s="438"/>
      <c r="B494" s="438"/>
      <c r="C494" s="439"/>
      <c r="D494" s="440"/>
      <c r="E494" s="297" t="s">
        <v>1170</v>
      </c>
      <c r="F494" s="298" t="s">
        <v>824</v>
      </c>
      <c r="G494" s="290">
        <f ca="1">'Лист2 (2)'!G490</f>
        <v>0</v>
      </c>
    </row>
    <row r="495" spans="1:7" ht="23.25" customHeight="1">
      <c r="A495" s="438"/>
      <c r="B495" s="438"/>
      <c r="C495" s="439" t="s">
        <v>1159</v>
      </c>
      <c r="D495" s="439"/>
      <c r="E495" s="439"/>
      <c r="F495" s="298" t="s">
        <v>824</v>
      </c>
      <c r="G495" s="290">
        <f ca="1">'Лист2 (2)'!G491</f>
        <v>0</v>
      </c>
    </row>
    <row r="496" spans="1:7" ht="23.25" customHeight="1">
      <c r="A496" s="438"/>
      <c r="B496" s="438"/>
      <c r="C496" s="439" t="s">
        <v>1160</v>
      </c>
      <c r="D496" s="439"/>
      <c r="E496" s="439"/>
      <c r="F496" s="298" t="s">
        <v>824</v>
      </c>
      <c r="G496" s="290">
        <f ca="1">'Лист2 (2)'!G492</f>
        <v>28</v>
      </c>
    </row>
    <row r="497" spans="1:7" ht="23.25" customHeight="1">
      <c r="A497" s="441" t="s">
        <v>1498</v>
      </c>
      <c r="B497" s="442" t="s">
        <v>1488</v>
      </c>
      <c r="C497" s="442"/>
      <c r="D497" s="442"/>
      <c r="E497" s="442"/>
      <c r="F497" s="295" t="s">
        <v>786</v>
      </c>
      <c r="G497" s="290" t="str">
        <f ca="1">'Лист2 (2)'!G493</f>
        <v>5 класс</v>
      </c>
    </row>
    <row r="498" spans="1:7" ht="23.25" customHeight="1">
      <c r="A498" s="441"/>
      <c r="B498" s="438" t="s">
        <v>1060</v>
      </c>
      <c r="C498" s="443" t="s">
        <v>1065</v>
      </c>
      <c r="D498" s="443"/>
      <c r="E498" s="443"/>
      <c r="F498" s="296" t="s">
        <v>890</v>
      </c>
      <c r="G498" s="290">
        <f ca="1">'Лист2 (2)'!G494</f>
        <v>27</v>
      </c>
    </row>
    <row r="499" spans="1:7" ht="23.25" customHeight="1">
      <c r="A499" s="441"/>
      <c r="B499" s="438"/>
      <c r="C499" s="437" t="s">
        <v>1066</v>
      </c>
      <c r="D499" s="437"/>
      <c r="E499" s="437"/>
      <c r="F499" s="297" t="s">
        <v>890</v>
      </c>
      <c r="G499" s="290">
        <f ca="1">'Лист2 (2)'!G495</f>
        <v>0</v>
      </c>
    </row>
    <row r="500" spans="1:7" ht="23.25" customHeight="1">
      <c r="A500" s="441"/>
      <c r="B500" s="438"/>
      <c r="C500" s="437" t="s">
        <v>1067</v>
      </c>
      <c r="D500" s="437"/>
      <c r="E500" s="437"/>
      <c r="F500" s="297" t="s">
        <v>890</v>
      </c>
      <c r="G500" s="290">
        <f ca="1">'Лист2 (2)'!G496</f>
        <v>0</v>
      </c>
    </row>
    <row r="501" spans="1:7" ht="23.25" customHeight="1">
      <c r="A501" s="441"/>
      <c r="B501" s="438"/>
      <c r="C501" s="437" t="s">
        <v>1068</v>
      </c>
      <c r="D501" s="437"/>
      <c r="E501" s="437"/>
      <c r="F501" s="297" t="s">
        <v>890</v>
      </c>
      <c r="G501" s="290">
        <f ca="1">'Лист2 (2)'!G497</f>
        <v>6</v>
      </c>
    </row>
    <row r="502" spans="1:7" ht="23.25" customHeight="1">
      <c r="A502" s="441"/>
      <c r="B502" s="438"/>
      <c r="C502" s="437" t="s">
        <v>1069</v>
      </c>
      <c r="D502" s="437" t="s">
        <v>1098</v>
      </c>
      <c r="E502" s="437"/>
      <c r="F502" s="297" t="s">
        <v>890</v>
      </c>
      <c r="G502" s="290">
        <f ca="1">'Лист2 (2)'!G498</f>
        <v>7</v>
      </c>
    </row>
    <row r="503" spans="1:7" ht="23.25" customHeight="1">
      <c r="A503" s="441"/>
      <c r="B503" s="438"/>
      <c r="C503" s="437"/>
      <c r="D503" s="437" t="s">
        <v>1099</v>
      </c>
      <c r="E503" s="437"/>
      <c r="F503" s="297" t="s">
        <v>890</v>
      </c>
      <c r="G503" s="290">
        <f ca="1">'Лист2 (2)'!G499</f>
        <v>6</v>
      </c>
    </row>
    <row r="504" spans="1:7" ht="23.25" customHeight="1">
      <c r="A504" s="441"/>
      <c r="B504" s="438"/>
      <c r="C504" s="437"/>
      <c r="D504" s="437" t="s">
        <v>1100</v>
      </c>
      <c r="E504" s="437"/>
      <c r="F504" s="297" t="s">
        <v>890</v>
      </c>
      <c r="G504" s="290">
        <f ca="1">'Лист2 (2)'!G500</f>
        <v>0</v>
      </c>
    </row>
    <row r="505" spans="1:7" ht="23.25" customHeight="1">
      <c r="A505" s="441"/>
      <c r="B505" s="438" t="s">
        <v>1152</v>
      </c>
      <c r="C505" s="437" t="s">
        <v>1071</v>
      </c>
      <c r="D505" s="437" t="s">
        <v>1499</v>
      </c>
      <c r="E505" s="297" t="s">
        <v>1114</v>
      </c>
      <c r="F505" s="298" t="s">
        <v>824</v>
      </c>
      <c r="G505" s="290">
        <f ca="1">'Лист2 (2)'!G501</f>
        <v>0</v>
      </c>
    </row>
    <row r="506" spans="1:7" ht="23.25" customHeight="1">
      <c r="A506" s="441"/>
      <c r="B506" s="438"/>
      <c r="C506" s="437"/>
      <c r="D506" s="437"/>
      <c r="E506" s="297" t="s">
        <v>1115</v>
      </c>
      <c r="F506" s="298" t="s">
        <v>824</v>
      </c>
      <c r="G506" s="290">
        <f ca="1">'Лист2 (2)'!G502</f>
        <v>0</v>
      </c>
    </row>
    <row r="507" spans="1:7" ht="23.25" customHeight="1">
      <c r="A507" s="441"/>
      <c r="B507" s="438"/>
      <c r="C507" s="437"/>
      <c r="D507" s="437"/>
      <c r="E507" s="297" t="s">
        <v>1167</v>
      </c>
      <c r="F507" s="298" t="s">
        <v>824</v>
      </c>
      <c r="G507" s="290">
        <f ca="1">'Лист2 (2)'!G503</f>
        <v>0</v>
      </c>
    </row>
    <row r="508" spans="1:7" ht="23.25" customHeight="1">
      <c r="A508" s="441"/>
      <c r="B508" s="438"/>
      <c r="C508" s="437"/>
      <c r="D508" s="437" t="s">
        <v>1500</v>
      </c>
      <c r="E508" s="437"/>
      <c r="F508" s="298" t="s">
        <v>824</v>
      </c>
      <c r="G508" s="290">
        <f ca="1">'Лист2 (2)'!G504</f>
        <v>0</v>
      </c>
    </row>
    <row r="509" spans="1:7" ht="23.25" customHeight="1">
      <c r="A509" s="441"/>
      <c r="B509" s="438"/>
      <c r="C509" s="437" t="s">
        <v>1072</v>
      </c>
      <c r="D509" s="437" t="s">
        <v>1103</v>
      </c>
      <c r="E509" s="437"/>
      <c r="F509" s="298" t="s">
        <v>824</v>
      </c>
      <c r="G509" s="290">
        <f ca="1">'Лист2 (2)'!G505</f>
        <v>27</v>
      </c>
    </row>
    <row r="510" spans="1:7" ht="23.25" customHeight="1">
      <c r="A510" s="441"/>
      <c r="B510" s="438"/>
      <c r="C510" s="437"/>
      <c r="D510" s="437" t="s">
        <v>1104</v>
      </c>
      <c r="E510" s="437"/>
      <c r="F510" s="298" t="s">
        <v>824</v>
      </c>
      <c r="G510" s="290" t="str">
        <f ca="1">'Лист2 (2)'!G506</f>
        <v/>
      </c>
    </row>
    <row r="511" spans="1:7" ht="23.25" customHeight="1">
      <c r="A511" s="441"/>
      <c r="B511" s="438"/>
      <c r="C511" s="437" t="s">
        <v>1154</v>
      </c>
      <c r="D511" s="437"/>
      <c r="E511" s="437"/>
      <c r="F511" s="298" t="s">
        <v>786</v>
      </c>
      <c r="G511" s="290" t="str">
        <f ca="1">'Лист2 (2)'!G507</f>
        <v>в первую смену</v>
      </c>
    </row>
    <row r="512" spans="1:7" ht="23.25" customHeight="1">
      <c r="A512" s="441"/>
      <c r="B512" s="438"/>
      <c r="C512" s="297"/>
      <c r="D512" s="297"/>
      <c r="E512" s="297" t="s">
        <v>1117</v>
      </c>
      <c r="F512" s="298" t="s">
        <v>786</v>
      </c>
      <c r="G512" s="290">
        <f ca="1">'Лист2 (2)'!G508</f>
        <v>0</v>
      </c>
    </row>
    <row r="513" spans="1:7" ht="23.25" customHeight="1">
      <c r="A513" s="441"/>
      <c r="B513" s="438"/>
      <c r="C513" s="437" t="s">
        <v>1155</v>
      </c>
      <c r="D513" s="437"/>
      <c r="E513" s="437" t="s">
        <v>1118</v>
      </c>
      <c r="F513" s="298" t="s">
        <v>786</v>
      </c>
      <c r="G513" s="290">
        <f ca="1">'Лист2 (2)'!G509</f>
        <v>0</v>
      </c>
    </row>
    <row r="514" spans="1:7" ht="23.25" customHeight="1">
      <c r="A514" s="441"/>
      <c r="B514" s="438"/>
      <c r="C514" s="437"/>
      <c r="D514" s="437"/>
      <c r="E514" s="437"/>
      <c r="F514" s="298" t="s">
        <v>824</v>
      </c>
      <c r="G514" s="290">
        <f ca="1">'Лист2 (2)'!G510</f>
        <v>0</v>
      </c>
    </row>
    <row r="515" spans="1:7" ht="23.25" customHeight="1">
      <c r="A515" s="441"/>
      <c r="B515" s="438"/>
      <c r="C515" s="437"/>
      <c r="D515" s="437"/>
      <c r="E515" s="437" t="s">
        <v>1118</v>
      </c>
      <c r="F515" s="298" t="s">
        <v>786</v>
      </c>
      <c r="G515" s="290">
        <f ca="1">'Лист2 (2)'!G511</f>
        <v>0</v>
      </c>
    </row>
    <row r="516" spans="1:7" ht="23.25" customHeight="1">
      <c r="A516" s="441"/>
      <c r="B516" s="438"/>
      <c r="C516" s="437"/>
      <c r="D516" s="437"/>
      <c r="E516" s="437"/>
      <c r="F516" s="298" t="s">
        <v>824</v>
      </c>
      <c r="G516" s="290">
        <f ca="1">'Лист2 (2)'!G512</f>
        <v>0</v>
      </c>
    </row>
    <row r="517" spans="1:7" ht="23.25" customHeight="1">
      <c r="A517" s="441"/>
      <c r="B517" s="437" t="s">
        <v>1153</v>
      </c>
      <c r="C517" s="437"/>
      <c r="D517" s="437"/>
      <c r="E517" s="297" t="s">
        <v>1119</v>
      </c>
      <c r="F517" s="298" t="s">
        <v>1125</v>
      </c>
      <c r="G517" s="290">
        <f ca="1">'Лист2 (2)'!G513</f>
        <v>1</v>
      </c>
    </row>
    <row r="518" spans="1:7" ht="23.25" customHeight="1">
      <c r="A518" s="441"/>
      <c r="B518" s="437"/>
      <c r="C518" s="437"/>
      <c r="D518" s="437"/>
      <c r="E518" s="297" t="s">
        <v>1120</v>
      </c>
      <c r="F518" s="298" t="s">
        <v>824</v>
      </c>
      <c r="G518" s="290">
        <f ca="1">'Лист2 (2)'!G514</f>
        <v>27</v>
      </c>
    </row>
    <row r="519" spans="1:7" ht="23.25" customHeight="1">
      <c r="A519" s="441"/>
      <c r="B519" s="438" t="s">
        <v>1062</v>
      </c>
      <c r="C519" s="437" t="s">
        <v>1156</v>
      </c>
      <c r="D519" s="437" t="s">
        <v>1105</v>
      </c>
      <c r="E519" s="297" t="s">
        <v>1121</v>
      </c>
      <c r="F519" s="298" t="s">
        <v>824</v>
      </c>
      <c r="G519" s="290">
        <f ca="1">'Лист2 (2)'!G515</f>
        <v>0</v>
      </c>
    </row>
    <row r="520" spans="1:7" ht="23.25" customHeight="1">
      <c r="A520" s="441"/>
      <c r="B520" s="438"/>
      <c r="C520" s="437"/>
      <c r="D520" s="437"/>
      <c r="E520" s="297" t="s">
        <v>1122</v>
      </c>
      <c r="F520" s="298" t="s">
        <v>824</v>
      </c>
      <c r="G520" s="290">
        <f ca="1">'Лист2 (2)'!G516</f>
        <v>0</v>
      </c>
    </row>
    <row r="521" spans="1:7" ht="23.25" customHeight="1">
      <c r="A521" s="441"/>
      <c r="B521" s="438"/>
      <c r="C521" s="437"/>
      <c r="D521" s="437" t="s">
        <v>1106</v>
      </c>
      <c r="E521" s="297" t="s">
        <v>1121</v>
      </c>
      <c r="F521" s="298" t="s">
        <v>824</v>
      </c>
      <c r="G521" s="290">
        <f ca="1">'Лист2 (2)'!G517</f>
        <v>0</v>
      </c>
    </row>
    <row r="522" spans="1:7" ht="23.25" customHeight="1">
      <c r="A522" s="441"/>
      <c r="B522" s="438"/>
      <c r="C522" s="437"/>
      <c r="D522" s="437"/>
      <c r="E522" s="297" t="s">
        <v>1122</v>
      </c>
      <c r="F522" s="298" t="s">
        <v>824</v>
      </c>
      <c r="G522" s="290">
        <f ca="1">'Лист2 (2)'!G518</f>
        <v>0</v>
      </c>
    </row>
    <row r="523" spans="1:7" ht="23.25" customHeight="1">
      <c r="A523" s="441"/>
      <c r="B523" s="438"/>
      <c r="C523" s="437"/>
      <c r="D523" s="437" t="s">
        <v>1107</v>
      </c>
      <c r="E523" s="297" t="s">
        <v>1121</v>
      </c>
      <c r="F523" s="298" t="s">
        <v>824</v>
      </c>
      <c r="G523" s="290">
        <f ca="1">'Лист2 (2)'!G519</f>
        <v>9</v>
      </c>
    </row>
    <row r="524" spans="1:7" ht="23.25" customHeight="1">
      <c r="A524" s="441"/>
      <c r="B524" s="438"/>
      <c r="C524" s="437"/>
      <c r="D524" s="437"/>
      <c r="E524" s="297" t="s">
        <v>1122</v>
      </c>
      <c r="F524" s="298" t="s">
        <v>824</v>
      </c>
      <c r="G524" s="290">
        <f ca="1">'Лист2 (2)'!G520</f>
        <v>0</v>
      </c>
    </row>
    <row r="525" spans="1:7" ht="23.25" customHeight="1">
      <c r="A525" s="441"/>
      <c r="B525" s="438"/>
      <c r="C525" s="437"/>
      <c r="D525" s="437" t="s">
        <v>1108</v>
      </c>
      <c r="E525" s="297" t="s">
        <v>1121</v>
      </c>
      <c r="F525" s="298" t="s">
        <v>824</v>
      </c>
      <c r="G525" s="290">
        <f ca="1">'Лист2 (2)'!G521</f>
        <v>0</v>
      </c>
    </row>
    <row r="526" spans="1:7" ht="23.25" customHeight="1">
      <c r="A526" s="441"/>
      <c r="B526" s="438"/>
      <c r="C526" s="437"/>
      <c r="D526" s="437"/>
      <c r="E526" s="297" t="s">
        <v>1122</v>
      </c>
      <c r="F526" s="298" t="s">
        <v>824</v>
      </c>
      <c r="G526" s="290">
        <f ca="1">'Лист2 (2)'!G522</f>
        <v>0</v>
      </c>
    </row>
    <row r="527" spans="1:7" ht="23.25" customHeight="1">
      <c r="A527" s="441"/>
      <c r="B527" s="438"/>
      <c r="C527" s="437"/>
      <c r="D527" s="437" t="s">
        <v>1109</v>
      </c>
      <c r="E527" s="297" t="s">
        <v>1121</v>
      </c>
      <c r="F527" s="298" t="s">
        <v>824</v>
      </c>
      <c r="G527" s="290">
        <f ca="1">'Лист2 (2)'!G523</f>
        <v>0</v>
      </c>
    </row>
    <row r="528" spans="1:7" ht="23.25" customHeight="1">
      <c r="A528" s="441"/>
      <c r="B528" s="438"/>
      <c r="C528" s="437"/>
      <c r="D528" s="437"/>
      <c r="E528" s="297" t="s">
        <v>1122</v>
      </c>
      <c r="F528" s="298" t="s">
        <v>824</v>
      </c>
      <c r="G528" s="290">
        <f ca="1">'Лист2 (2)'!G524</f>
        <v>0</v>
      </c>
    </row>
    <row r="529" spans="1:7" ht="23.25" customHeight="1">
      <c r="A529" s="441"/>
      <c r="B529" s="438"/>
      <c r="C529" s="437"/>
      <c r="D529" s="437" t="s">
        <v>1110</v>
      </c>
      <c r="E529" s="297" t="s">
        <v>1121</v>
      </c>
      <c r="F529" s="298" t="s">
        <v>824</v>
      </c>
      <c r="G529" s="290">
        <f ca="1">'Лист2 (2)'!G525</f>
        <v>0</v>
      </c>
    </row>
    <row r="530" spans="1:7" ht="23.25" customHeight="1">
      <c r="A530" s="441"/>
      <c r="B530" s="438"/>
      <c r="C530" s="437"/>
      <c r="D530" s="437"/>
      <c r="E530" s="297" t="s">
        <v>1122</v>
      </c>
      <c r="F530" s="298" t="s">
        <v>824</v>
      </c>
      <c r="G530" s="290">
        <f ca="1">'Лист2 (2)'!G526</f>
        <v>0</v>
      </c>
    </row>
    <row r="531" spans="1:7" ht="23.25" customHeight="1">
      <c r="A531" s="441"/>
      <c r="B531" s="438"/>
      <c r="C531" s="437" t="s">
        <v>1157</v>
      </c>
      <c r="D531" s="437" t="s">
        <v>1163</v>
      </c>
      <c r="E531" s="437"/>
      <c r="F531" s="298" t="s">
        <v>1130</v>
      </c>
      <c r="G531" s="290">
        <f ca="1">'Лист2 (2)'!G527</f>
        <v>0</v>
      </c>
    </row>
    <row r="532" spans="1:7" ht="23.25" customHeight="1">
      <c r="A532" s="441"/>
      <c r="B532" s="438"/>
      <c r="C532" s="437"/>
      <c r="D532" s="437" t="s">
        <v>1501</v>
      </c>
      <c r="E532" s="437"/>
      <c r="F532" s="298" t="s">
        <v>824</v>
      </c>
      <c r="G532" s="290">
        <f ca="1">'Лист2 (2)'!G528</f>
        <v>27</v>
      </c>
    </row>
    <row r="533" spans="1:7" ht="23.25" customHeight="1">
      <c r="A533" s="438" t="s">
        <v>1150</v>
      </c>
      <c r="B533" s="438"/>
      <c r="C533" s="439" t="s">
        <v>1158</v>
      </c>
      <c r="D533" s="440" t="s">
        <v>1165</v>
      </c>
      <c r="E533" s="297" t="s">
        <v>1168</v>
      </c>
      <c r="F533" s="298" t="s">
        <v>1130</v>
      </c>
      <c r="G533" s="290">
        <f ca="1">'Лист2 (2)'!G529</f>
        <v>14</v>
      </c>
    </row>
    <row r="534" spans="1:7" ht="23.25" customHeight="1">
      <c r="A534" s="438"/>
      <c r="B534" s="438"/>
      <c r="C534" s="439"/>
      <c r="D534" s="440"/>
      <c r="E534" s="297" t="s">
        <v>1169</v>
      </c>
      <c r="F534" s="298" t="s">
        <v>824</v>
      </c>
      <c r="G534" s="290">
        <f ca="1">'Лист2 (2)'!G530</f>
        <v>36</v>
      </c>
    </row>
    <row r="535" spans="1:7" ht="23.25" customHeight="1">
      <c r="A535" s="438"/>
      <c r="B535" s="438"/>
      <c r="C535" s="439"/>
      <c r="D535" s="440"/>
      <c r="E535" s="297" t="s">
        <v>1170</v>
      </c>
      <c r="F535" s="298" t="s">
        <v>824</v>
      </c>
      <c r="G535" s="290">
        <f ca="1">'Лист2 (2)'!G531</f>
        <v>5</v>
      </c>
    </row>
    <row r="536" spans="1:7" ht="23.25" customHeight="1">
      <c r="A536" s="438"/>
      <c r="B536" s="438"/>
      <c r="C536" s="439"/>
      <c r="D536" s="440" t="s">
        <v>1166</v>
      </c>
      <c r="E536" s="297" t="s">
        <v>1171</v>
      </c>
      <c r="F536" s="298" t="s">
        <v>1130</v>
      </c>
      <c r="G536" s="290">
        <f ca="1">'Лист2 (2)'!G532</f>
        <v>0</v>
      </c>
    </row>
    <row r="537" spans="1:7" ht="23.25" customHeight="1">
      <c r="A537" s="438"/>
      <c r="B537" s="438"/>
      <c r="C537" s="439"/>
      <c r="D537" s="440"/>
      <c r="E537" s="297" t="s">
        <v>1169</v>
      </c>
      <c r="F537" s="298" t="s">
        <v>824</v>
      </c>
      <c r="G537" s="290">
        <f ca="1">'Лист2 (2)'!G533</f>
        <v>0</v>
      </c>
    </row>
    <row r="538" spans="1:7" ht="23.25" customHeight="1">
      <c r="A538" s="438"/>
      <c r="B538" s="438"/>
      <c r="C538" s="439"/>
      <c r="D538" s="440"/>
      <c r="E538" s="297" t="s">
        <v>1170</v>
      </c>
      <c r="F538" s="298" t="s">
        <v>824</v>
      </c>
      <c r="G538" s="290">
        <f ca="1">'Лист2 (2)'!G534</f>
        <v>0</v>
      </c>
    </row>
    <row r="539" spans="1:7" ht="23.25" customHeight="1">
      <c r="A539" s="438"/>
      <c r="B539" s="438"/>
      <c r="C539" s="439" t="s">
        <v>1159</v>
      </c>
      <c r="D539" s="439"/>
      <c r="E539" s="439"/>
      <c r="F539" s="298" t="s">
        <v>824</v>
      </c>
      <c r="G539" s="290">
        <f ca="1">'Лист2 (2)'!G535</f>
        <v>0</v>
      </c>
    </row>
    <row r="540" spans="1:7" ht="23.25" customHeight="1">
      <c r="A540" s="438"/>
      <c r="B540" s="438"/>
      <c r="C540" s="439" t="s">
        <v>1160</v>
      </c>
      <c r="D540" s="439"/>
      <c r="E540" s="439"/>
      <c r="F540" s="298" t="s">
        <v>824</v>
      </c>
      <c r="G540" s="290">
        <f ca="1">'Лист2 (2)'!G536</f>
        <v>27</v>
      </c>
    </row>
    <row r="541" spans="1:7" ht="23.25" customHeight="1">
      <c r="A541" s="441" t="s">
        <v>1498</v>
      </c>
      <c r="B541" s="442" t="s">
        <v>1488</v>
      </c>
      <c r="C541" s="442"/>
      <c r="D541" s="442"/>
      <c r="E541" s="442"/>
      <c r="F541" s="295" t="s">
        <v>786</v>
      </c>
      <c r="G541" s="290" t="str">
        <f ca="1">'Лист2 (2)'!G537</f>
        <v>5 класс</v>
      </c>
    </row>
    <row r="542" spans="1:7" ht="23.25" customHeight="1">
      <c r="A542" s="441"/>
      <c r="B542" s="438" t="s">
        <v>1060</v>
      </c>
      <c r="C542" s="443" t="s">
        <v>1065</v>
      </c>
      <c r="D542" s="443"/>
      <c r="E542" s="443"/>
      <c r="F542" s="296" t="s">
        <v>890</v>
      </c>
      <c r="G542" s="290">
        <f ca="1">'Лист2 (2)'!G538</f>
        <v>28</v>
      </c>
    </row>
    <row r="543" spans="1:7" ht="23.25" customHeight="1">
      <c r="A543" s="441"/>
      <c r="B543" s="438"/>
      <c r="C543" s="437" t="s">
        <v>1066</v>
      </c>
      <c r="D543" s="437"/>
      <c r="E543" s="437"/>
      <c r="F543" s="297" t="s">
        <v>890</v>
      </c>
      <c r="G543" s="290">
        <f ca="1">'Лист2 (2)'!G539</f>
        <v>0</v>
      </c>
    </row>
    <row r="544" spans="1:7" ht="23.25" customHeight="1">
      <c r="A544" s="441"/>
      <c r="B544" s="438"/>
      <c r="C544" s="437" t="s">
        <v>1067</v>
      </c>
      <c r="D544" s="437"/>
      <c r="E544" s="437"/>
      <c r="F544" s="297" t="s">
        <v>890</v>
      </c>
      <c r="G544" s="290">
        <f ca="1">'Лист2 (2)'!G540</f>
        <v>0</v>
      </c>
    </row>
    <row r="545" spans="1:7" ht="23.25" customHeight="1">
      <c r="A545" s="441"/>
      <c r="B545" s="438"/>
      <c r="C545" s="437" t="s">
        <v>1068</v>
      </c>
      <c r="D545" s="437"/>
      <c r="E545" s="437"/>
      <c r="F545" s="297" t="s">
        <v>890</v>
      </c>
      <c r="G545" s="290">
        <f ca="1">'Лист2 (2)'!G541</f>
        <v>10</v>
      </c>
    </row>
    <row r="546" spans="1:7" ht="23.25" customHeight="1">
      <c r="A546" s="441"/>
      <c r="B546" s="438"/>
      <c r="C546" s="437" t="s">
        <v>1069</v>
      </c>
      <c r="D546" s="437" t="s">
        <v>1098</v>
      </c>
      <c r="E546" s="437"/>
      <c r="F546" s="297" t="s">
        <v>890</v>
      </c>
      <c r="G546" s="290">
        <f ca="1">'Лист2 (2)'!G542</f>
        <v>6</v>
      </c>
    </row>
    <row r="547" spans="1:7" ht="23.25" customHeight="1">
      <c r="A547" s="441"/>
      <c r="B547" s="438"/>
      <c r="C547" s="437"/>
      <c r="D547" s="437" t="s">
        <v>1099</v>
      </c>
      <c r="E547" s="437"/>
      <c r="F547" s="297" t="s">
        <v>890</v>
      </c>
      <c r="G547" s="290">
        <f ca="1">'Лист2 (2)'!G543</f>
        <v>7</v>
      </c>
    </row>
    <row r="548" spans="1:7" ht="23.25" customHeight="1">
      <c r="A548" s="441"/>
      <c r="B548" s="438"/>
      <c r="C548" s="437"/>
      <c r="D548" s="437" t="s">
        <v>1100</v>
      </c>
      <c r="E548" s="437"/>
      <c r="F548" s="297" t="s">
        <v>890</v>
      </c>
      <c r="G548" s="290">
        <f ca="1">'Лист2 (2)'!G544</f>
        <v>4</v>
      </c>
    </row>
    <row r="549" spans="1:7" ht="23.25" customHeight="1">
      <c r="A549" s="441"/>
      <c r="B549" s="438" t="s">
        <v>1152</v>
      </c>
      <c r="C549" s="437" t="s">
        <v>1071</v>
      </c>
      <c r="D549" s="437" t="s">
        <v>1499</v>
      </c>
      <c r="E549" s="297" t="s">
        <v>1114</v>
      </c>
      <c r="F549" s="298" t="s">
        <v>824</v>
      </c>
      <c r="G549" s="290">
        <f ca="1">'Лист2 (2)'!G545</f>
        <v>0</v>
      </c>
    </row>
    <row r="550" spans="1:7" ht="23.25" customHeight="1">
      <c r="A550" s="441"/>
      <c r="B550" s="438"/>
      <c r="C550" s="437"/>
      <c r="D550" s="437"/>
      <c r="E550" s="297" t="s">
        <v>1115</v>
      </c>
      <c r="F550" s="298" t="s">
        <v>824</v>
      </c>
      <c r="G550" s="290">
        <f ca="1">'Лист2 (2)'!G546</f>
        <v>0</v>
      </c>
    </row>
    <row r="551" spans="1:7" ht="23.25" customHeight="1">
      <c r="A551" s="441"/>
      <c r="B551" s="438"/>
      <c r="C551" s="437"/>
      <c r="D551" s="437"/>
      <c r="E551" s="297" t="s">
        <v>1167</v>
      </c>
      <c r="F551" s="298" t="s">
        <v>824</v>
      </c>
      <c r="G551" s="290">
        <f ca="1">'Лист2 (2)'!G547</f>
        <v>0</v>
      </c>
    </row>
    <row r="552" spans="1:7" ht="23.25" customHeight="1">
      <c r="A552" s="441"/>
      <c r="B552" s="438"/>
      <c r="C552" s="437"/>
      <c r="D552" s="437" t="s">
        <v>1500</v>
      </c>
      <c r="E552" s="437"/>
      <c r="F552" s="298" t="s">
        <v>824</v>
      </c>
      <c r="G552" s="290">
        <f ca="1">'Лист2 (2)'!G548</f>
        <v>0</v>
      </c>
    </row>
    <row r="553" spans="1:7" ht="23.25" customHeight="1">
      <c r="A553" s="441"/>
      <c r="B553" s="438"/>
      <c r="C553" s="437" t="s">
        <v>1072</v>
      </c>
      <c r="D553" s="437" t="s">
        <v>1103</v>
      </c>
      <c r="E553" s="437"/>
      <c r="F553" s="298" t="s">
        <v>824</v>
      </c>
      <c r="G553" s="290">
        <f ca="1">'Лист2 (2)'!G549</f>
        <v>28</v>
      </c>
    </row>
    <row r="554" spans="1:7" ht="23.25" customHeight="1">
      <c r="A554" s="441"/>
      <c r="B554" s="438"/>
      <c r="C554" s="437"/>
      <c r="D554" s="437" t="s">
        <v>1104</v>
      </c>
      <c r="E554" s="437"/>
      <c r="F554" s="298" t="s">
        <v>824</v>
      </c>
      <c r="G554" s="290" t="str">
        <f ca="1">'Лист2 (2)'!G550</f>
        <v/>
      </c>
    </row>
    <row r="555" spans="1:7" ht="23.25" customHeight="1">
      <c r="A555" s="441"/>
      <c r="B555" s="438"/>
      <c r="C555" s="437" t="s">
        <v>1154</v>
      </c>
      <c r="D555" s="437"/>
      <c r="E555" s="437"/>
      <c r="F555" s="298" t="s">
        <v>786</v>
      </c>
      <c r="G555" s="290" t="str">
        <f ca="1">'Лист2 (2)'!G551</f>
        <v>в первую смену</v>
      </c>
    </row>
    <row r="556" spans="1:7" ht="23.25" customHeight="1">
      <c r="A556" s="441"/>
      <c r="B556" s="438"/>
      <c r="C556" s="297"/>
      <c r="D556" s="297"/>
      <c r="E556" s="297" t="s">
        <v>1117</v>
      </c>
      <c r="F556" s="298" t="s">
        <v>786</v>
      </c>
      <c r="G556" s="290">
        <f ca="1">'Лист2 (2)'!G552</f>
        <v>0</v>
      </c>
    </row>
    <row r="557" spans="1:7" ht="23.25" customHeight="1">
      <c r="A557" s="441"/>
      <c r="B557" s="438"/>
      <c r="C557" s="437" t="s">
        <v>1155</v>
      </c>
      <c r="D557" s="437"/>
      <c r="E557" s="437" t="s">
        <v>1118</v>
      </c>
      <c r="F557" s="298" t="s">
        <v>786</v>
      </c>
      <c r="G557" s="290">
        <f ca="1">'Лист2 (2)'!G553</f>
        <v>0</v>
      </c>
    </row>
    <row r="558" spans="1:7" ht="23.25" customHeight="1">
      <c r="A558" s="441"/>
      <c r="B558" s="438"/>
      <c r="C558" s="437"/>
      <c r="D558" s="437"/>
      <c r="E558" s="437"/>
      <c r="F558" s="298" t="s">
        <v>824</v>
      </c>
      <c r="G558" s="290">
        <f ca="1">'Лист2 (2)'!G554</f>
        <v>0</v>
      </c>
    </row>
    <row r="559" spans="1:7" ht="23.25" customHeight="1">
      <c r="A559" s="441"/>
      <c r="B559" s="438"/>
      <c r="C559" s="437"/>
      <c r="D559" s="437"/>
      <c r="E559" s="437" t="s">
        <v>1118</v>
      </c>
      <c r="F559" s="298" t="s">
        <v>786</v>
      </c>
      <c r="G559" s="290">
        <f ca="1">'Лист2 (2)'!G555</f>
        <v>0</v>
      </c>
    </row>
    <row r="560" spans="1:7" ht="23.25" customHeight="1">
      <c r="A560" s="441"/>
      <c r="B560" s="438"/>
      <c r="C560" s="437"/>
      <c r="D560" s="437"/>
      <c r="E560" s="437"/>
      <c r="F560" s="298" t="s">
        <v>824</v>
      </c>
      <c r="G560" s="290">
        <f ca="1">'Лист2 (2)'!G556</f>
        <v>0</v>
      </c>
    </row>
    <row r="561" spans="1:7" ht="23.25" customHeight="1">
      <c r="A561" s="441"/>
      <c r="B561" s="437" t="s">
        <v>1153</v>
      </c>
      <c r="C561" s="437"/>
      <c r="D561" s="437"/>
      <c r="E561" s="297" t="s">
        <v>1119</v>
      </c>
      <c r="F561" s="298" t="s">
        <v>1125</v>
      </c>
      <c r="G561" s="290">
        <f ca="1">'Лист2 (2)'!G557</f>
        <v>1</v>
      </c>
    </row>
    <row r="562" spans="1:7" ht="23.25" customHeight="1">
      <c r="A562" s="441"/>
      <c r="B562" s="437"/>
      <c r="C562" s="437"/>
      <c r="D562" s="437"/>
      <c r="E562" s="297" t="s">
        <v>1120</v>
      </c>
      <c r="F562" s="298" t="s">
        <v>824</v>
      </c>
      <c r="G562" s="290">
        <f ca="1">'Лист2 (2)'!G558</f>
        <v>28</v>
      </c>
    </row>
    <row r="563" spans="1:7" ht="23.25" customHeight="1">
      <c r="A563" s="441"/>
      <c r="B563" s="438" t="s">
        <v>1062</v>
      </c>
      <c r="C563" s="437" t="s">
        <v>1156</v>
      </c>
      <c r="D563" s="437" t="s">
        <v>1105</v>
      </c>
      <c r="E563" s="297" t="s">
        <v>1121</v>
      </c>
      <c r="F563" s="298" t="s">
        <v>824</v>
      </c>
      <c r="G563" s="290">
        <f ca="1">'Лист2 (2)'!G559</f>
        <v>9</v>
      </c>
    </row>
    <row r="564" spans="1:7" ht="23.25" customHeight="1">
      <c r="A564" s="441"/>
      <c r="B564" s="438"/>
      <c r="C564" s="437"/>
      <c r="D564" s="437"/>
      <c r="E564" s="297" t="s">
        <v>1122</v>
      </c>
      <c r="F564" s="298" t="s">
        <v>824</v>
      </c>
      <c r="G564" s="290">
        <f ca="1">'Лист2 (2)'!G560</f>
        <v>0</v>
      </c>
    </row>
    <row r="565" spans="1:7" ht="23.25" customHeight="1">
      <c r="A565" s="441"/>
      <c r="B565" s="438"/>
      <c r="C565" s="437"/>
      <c r="D565" s="437" t="s">
        <v>1106</v>
      </c>
      <c r="E565" s="297" t="s">
        <v>1121</v>
      </c>
      <c r="F565" s="298" t="s">
        <v>824</v>
      </c>
      <c r="G565" s="290">
        <f ca="1">'Лист2 (2)'!G561</f>
        <v>0</v>
      </c>
    </row>
    <row r="566" spans="1:7" ht="23.25" customHeight="1">
      <c r="A566" s="441"/>
      <c r="B566" s="438"/>
      <c r="C566" s="437"/>
      <c r="D566" s="437"/>
      <c r="E566" s="297" t="s">
        <v>1122</v>
      </c>
      <c r="F566" s="298" t="s">
        <v>824</v>
      </c>
      <c r="G566" s="290">
        <f ca="1">'Лист2 (2)'!G562</f>
        <v>0</v>
      </c>
    </row>
    <row r="567" spans="1:7" ht="23.25" customHeight="1">
      <c r="A567" s="441"/>
      <c r="B567" s="438"/>
      <c r="C567" s="437"/>
      <c r="D567" s="437" t="s">
        <v>1107</v>
      </c>
      <c r="E567" s="297" t="s">
        <v>1121</v>
      </c>
      <c r="F567" s="298" t="s">
        <v>824</v>
      </c>
      <c r="G567" s="290">
        <f ca="1">'Лист2 (2)'!G563</f>
        <v>0</v>
      </c>
    </row>
    <row r="568" spans="1:7" ht="23.25" customHeight="1">
      <c r="A568" s="441"/>
      <c r="B568" s="438"/>
      <c r="C568" s="437"/>
      <c r="D568" s="437"/>
      <c r="E568" s="297" t="s">
        <v>1122</v>
      </c>
      <c r="F568" s="298" t="s">
        <v>824</v>
      </c>
      <c r="G568" s="290">
        <f ca="1">'Лист2 (2)'!G564</f>
        <v>0</v>
      </c>
    </row>
    <row r="569" spans="1:7" ht="23.25" customHeight="1">
      <c r="A569" s="441"/>
      <c r="B569" s="438"/>
      <c r="C569" s="437"/>
      <c r="D569" s="437" t="s">
        <v>1108</v>
      </c>
      <c r="E569" s="297" t="s">
        <v>1121</v>
      </c>
      <c r="F569" s="298" t="s">
        <v>824</v>
      </c>
      <c r="G569" s="290">
        <f ca="1">'Лист2 (2)'!G565</f>
        <v>0</v>
      </c>
    </row>
    <row r="570" spans="1:7" ht="23.25" customHeight="1">
      <c r="A570" s="441"/>
      <c r="B570" s="438"/>
      <c r="C570" s="437"/>
      <c r="D570" s="437"/>
      <c r="E570" s="297" t="s">
        <v>1122</v>
      </c>
      <c r="F570" s="298" t="s">
        <v>824</v>
      </c>
      <c r="G570" s="290">
        <f ca="1">'Лист2 (2)'!G566</f>
        <v>0</v>
      </c>
    </row>
    <row r="571" spans="1:7" ht="23.25" customHeight="1">
      <c r="A571" s="441"/>
      <c r="B571" s="438"/>
      <c r="C571" s="437"/>
      <c r="D571" s="437" t="s">
        <v>1109</v>
      </c>
      <c r="E571" s="297" t="s">
        <v>1121</v>
      </c>
      <c r="F571" s="298" t="s">
        <v>824</v>
      </c>
      <c r="G571" s="290">
        <f ca="1">'Лист2 (2)'!G567</f>
        <v>0</v>
      </c>
    </row>
    <row r="572" spans="1:7" ht="23.25" customHeight="1">
      <c r="A572" s="441"/>
      <c r="B572" s="438"/>
      <c r="C572" s="437"/>
      <c r="D572" s="437"/>
      <c r="E572" s="297" t="s">
        <v>1122</v>
      </c>
      <c r="F572" s="298" t="s">
        <v>824</v>
      </c>
      <c r="G572" s="290">
        <f ca="1">'Лист2 (2)'!G568</f>
        <v>0</v>
      </c>
    </row>
    <row r="573" spans="1:7" ht="23.25" customHeight="1">
      <c r="A573" s="441"/>
      <c r="B573" s="438"/>
      <c r="C573" s="437"/>
      <c r="D573" s="437" t="s">
        <v>1110</v>
      </c>
      <c r="E573" s="297" t="s">
        <v>1121</v>
      </c>
      <c r="F573" s="298" t="s">
        <v>824</v>
      </c>
      <c r="G573" s="290">
        <f ca="1">'Лист2 (2)'!G569</f>
        <v>0</v>
      </c>
    </row>
    <row r="574" spans="1:7" ht="23.25" customHeight="1">
      <c r="A574" s="441"/>
      <c r="B574" s="438"/>
      <c r="C574" s="437"/>
      <c r="D574" s="437"/>
      <c r="E574" s="297" t="s">
        <v>1122</v>
      </c>
      <c r="F574" s="298" t="s">
        <v>824</v>
      </c>
      <c r="G574" s="290">
        <f ca="1">'Лист2 (2)'!G570</f>
        <v>0</v>
      </c>
    </row>
    <row r="575" spans="1:7" ht="23.25" customHeight="1">
      <c r="A575" s="441"/>
      <c r="B575" s="438"/>
      <c r="C575" s="437" t="s">
        <v>1157</v>
      </c>
      <c r="D575" s="437" t="s">
        <v>1163</v>
      </c>
      <c r="E575" s="437"/>
      <c r="F575" s="298" t="s">
        <v>1130</v>
      </c>
      <c r="G575" s="290">
        <f ca="1">'Лист2 (2)'!G571</f>
        <v>0</v>
      </c>
    </row>
    <row r="576" spans="1:7" ht="23.25" customHeight="1">
      <c r="A576" s="441"/>
      <c r="B576" s="438"/>
      <c r="C576" s="437"/>
      <c r="D576" s="437" t="s">
        <v>1501</v>
      </c>
      <c r="E576" s="437"/>
      <c r="F576" s="298" t="s">
        <v>824</v>
      </c>
      <c r="G576" s="290">
        <f ca="1">'Лист2 (2)'!G572</f>
        <v>28</v>
      </c>
    </row>
    <row r="577" spans="1:7" ht="23.25" customHeight="1">
      <c r="A577" s="438" t="s">
        <v>1150</v>
      </c>
      <c r="B577" s="438"/>
      <c r="C577" s="439" t="s">
        <v>1158</v>
      </c>
      <c r="D577" s="440" t="s">
        <v>1165</v>
      </c>
      <c r="E577" s="297" t="s">
        <v>1168</v>
      </c>
      <c r="F577" s="298" t="s">
        <v>1130</v>
      </c>
      <c r="G577" s="290">
        <f ca="1">'Лист2 (2)'!G573</f>
        <v>14</v>
      </c>
    </row>
    <row r="578" spans="1:7" ht="23.25" customHeight="1">
      <c r="A578" s="438"/>
      <c r="B578" s="438"/>
      <c r="C578" s="439"/>
      <c r="D578" s="440"/>
      <c r="E578" s="297" t="s">
        <v>1169</v>
      </c>
      <c r="F578" s="298" t="s">
        <v>824</v>
      </c>
      <c r="G578" s="290">
        <f ca="1">'Лист2 (2)'!G574</f>
        <v>20</v>
      </c>
    </row>
    <row r="579" spans="1:7" ht="23.25" customHeight="1">
      <c r="A579" s="438"/>
      <c r="B579" s="438"/>
      <c r="C579" s="439"/>
      <c r="D579" s="440"/>
      <c r="E579" s="297" t="s">
        <v>1170</v>
      </c>
      <c r="F579" s="298" t="s">
        <v>824</v>
      </c>
      <c r="G579" s="290">
        <f ca="1">'Лист2 (2)'!G575</f>
        <v>2</v>
      </c>
    </row>
    <row r="580" spans="1:7" ht="23.25" customHeight="1">
      <c r="A580" s="438"/>
      <c r="B580" s="438"/>
      <c r="C580" s="439"/>
      <c r="D580" s="440" t="s">
        <v>1166</v>
      </c>
      <c r="E580" s="297" t="s">
        <v>1171</v>
      </c>
      <c r="F580" s="298" t="s">
        <v>1130</v>
      </c>
      <c r="G580" s="290">
        <f ca="1">'Лист2 (2)'!G576</f>
        <v>0</v>
      </c>
    </row>
    <row r="581" spans="1:7" ht="23.25" customHeight="1">
      <c r="A581" s="438"/>
      <c r="B581" s="438"/>
      <c r="C581" s="439"/>
      <c r="D581" s="440"/>
      <c r="E581" s="297" t="s">
        <v>1169</v>
      </c>
      <c r="F581" s="298" t="s">
        <v>824</v>
      </c>
      <c r="G581" s="290">
        <f ca="1">'Лист2 (2)'!G577</f>
        <v>0</v>
      </c>
    </row>
    <row r="582" spans="1:7" ht="23.25" customHeight="1">
      <c r="A582" s="438"/>
      <c r="B582" s="438"/>
      <c r="C582" s="439"/>
      <c r="D582" s="440"/>
      <c r="E582" s="297" t="s">
        <v>1170</v>
      </c>
      <c r="F582" s="298" t="s">
        <v>824</v>
      </c>
      <c r="G582" s="290">
        <f ca="1">'Лист2 (2)'!G578</f>
        <v>0</v>
      </c>
    </row>
    <row r="583" spans="1:7" ht="23.25" customHeight="1">
      <c r="A583" s="438"/>
      <c r="B583" s="438"/>
      <c r="C583" s="439" t="s">
        <v>1159</v>
      </c>
      <c r="D583" s="439"/>
      <c r="E583" s="439"/>
      <c r="F583" s="298" t="s">
        <v>824</v>
      </c>
      <c r="G583" s="290">
        <f ca="1">'Лист2 (2)'!G579</f>
        <v>0</v>
      </c>
    </row>
    <row r="584" spans="1:7" ht="23.25" customHeight="1">
      <c r="A584" s="438"/>
      <c r="B584" s="438"/>
      <c r="C584" s="439" t="s">
        <v>1160</v>
      </c>
      <c r="D584" s="439"/>
      <c r="E584" s="439"/>
      <c r="F584" s="298" t="s">
        <v>824</v>
      </c>
      <c r="G584" s="290">
        <f ca="1">'Лист2 (2)'!G580</f>
        <v>28</v>
      </c>
    </row>
    <row r="585" spans="1:7" ht="23.25" customHeight="1">
      <c r="A585" s="441" t="s">
        <v>1498</v>
      </c>
      <c r="B585" s="442" t="s">
        <v>1488</v>
      </c>
      <c r="C585" s="442"/>
      <c r="D585" s="442"/>
      <c r="E585" s="442"/>
      <c r="F585" s="295" t="s">
        <v>786</v>
      </c>
      <c r="G585" s="290" t="str">
        <f ca="1">'Лист2 (2)'!G581</f>
        <v>5 класс</v>
      </c>
    </row>
    <row r="586" spans="1:7" ht="23.25" customHeight="1">
      <c r="A586" s="441"/>
      <c r="B586" s="438" t="s">
        <v>1060</v>
      </c>
      <c r="C586" s="443" t="s">
        <v>1065</v>
      </c>
      <c r="D586" s="443"/>
      <c r="E586" s="443"/>
      <c r="F586" s="296" t="s">
        <v>890</v>
      </c>
      <c r="G586" s="290">
        <f ca="1">'Лист2 (2)'!G582</f>
        <v>10</v>
      </c>
    </row>
    <row r="587" spans="1:7" ht="23.25" customHeight="1">
      <c r="A587" s="441"/>
      <c r="B587" s="438"/>
      <c r="C587" s="437" t="s">
        <v>1066</v>
      </c>
      <c r="D587" s="437"/>
      <c r="E587" s="437"/>
      <c r="F587" s="297" t="s">
        <v>890</v>
      </c>
      <c r="G587" s="290">
        <f ca="1">'Лист2 (2)'!G583</f>
        <v>10</v>
      </c>
    </row>
    <row r="588" spans="1:7" ht="23.25" customHeight="1">
      <c r="A588" s="441"/>
      <c r="B588" s="438"/>
      <c r="C588" s="437" t="s">
        <v>1067</v>
      </c>
      <c r="D588" s="437"/>
      <c r="E588" s="437"/>
      <c r="F588" s="297" t="s">
        <v>890</v>
      </c>
      <c r="G588" s="290">
        <f ca="1">'Лист2 (2)'!G584</f>
        <v>1</v>
      </c>
    </row>
    <row r="589" spans="1:7" ht="23.25" customHeight="1">
      <c r="A589" s="441"/>
      <c r="B589" s="438"/>
      <c r="C589" s="437" t="s">
        <v>1068</v>
      </c>
      <c r="D589" s="437"/>
      <c r="E589" s="437"/>
      <c r="F589" s="297" t="s">
        <v>890</v>
      </c>
      <c r="G589" s="290">
        <f ca="1">'Лист2 (2)'!G585</f>
        <v>8</v>
      </c>
    </row>
    <row r="590" spans="1:7" ht="23.25" customHeight="1">
      <c r="A590" s="441"/>
      <c r="B590" s="438"/>
      <c r="C590" s="437" t="s">
        <v>1069</v>
      </c>
      <c r="D590" s="437" t="s">
        <v>1098</v>
      </c>
      <c r="E590" s="437"/>
      <c r="F590" s="297" t="s">
        <v>890</v>
      </c>
      <c r="G590" s="290">
        <f ca="1">'Лист2 (2)'!G586</f>
        <v>0</v>
      </c>
    </row>
    <row r="591" spans="1:7" ht="23.25" customHeight="1">
      <c r="A591" s="441"/>
      <c r="B591" s="438"/>
      <c r="C591" s="437"/>
      <c r="D591" s="437" t="s">
        <v>1099</v>
      </c>
      <c r="E591" s="437"/>
      <c r="F591" s="297" t="s">
        <v>890</v>
      </c>
      <c r="G591" s="290">
        <f ca="1">'Лист2 (2)'!G587</f>
        <v>7</v>
      </c>
    </row>
    <row r="592" spans="1:7" ht="23.25" customHeight="1">
      <c r="A592" s="441"/>
      <c r="B592" s="438"/>
      <c r="C592" s="437"/>
      <c r="D592" s="437" t="s">
        <v>1100</v>
      </c>
      <c r="E592" s="437"/>
      <c r="F592" s="297" t="s">
        <v>890</v>
      </c>
      <c r="G592" s="290">
        <f ca="1">'Лист2 (2)'!G588</f>
        <v>0</v>
      </c>
    </row>
    <row r="593" spans="1:7" ht="23.25" customHeight="1">
      <c r="A593" s="441"/>
      <c r="B593" s="438" t="s">
        <v>1152</v>
      </c>
      <c r="C593" s="437" t="s">
        <v>1071</v>
      </c>
      <c r="D593" s="437" t="s">
        <v>1499</v>
      </c>
      <c r="E593" s="297" t="s">
        <v>1114</v>
      </c>
      <c r="F593" s="298" t="s">
        <v>824</v>
      </c>
      <c r="G593" s="290">
        <f ca="1">'Лист2 (2)'!G589</f>
        <v>0</v>
      </c>
    </row>
    <row r="594" spans="1:7" ht="23.25" customHeight="1">
      <c r="A594" s="441"/>
      <c r="B594" s="438"/>
      <c r="C594" s="437"/>
      <c r="D594" s="437"/>
      <c r="E594" s="297" t="s">
        <v>1115</v>
      </c>
      <c r="F594" s="298" t="s">
        <v>824</v>
      </c>
      <c r="G594" s="290">
        <f ca="1">'Лист2 (2)'!G590</f>
        <v>0</v>
      </c>
    </row>
    <row r="595" spans="1:7" ht="23.25" customHeight="1">
      <c r="A595" s="441"/>
      <c r="B595" s="438"/>
      <c r="C595" s="437"/>
      <c r="D595" s="437"/>
      <c r="E595" s="297" t="s">
        <v>1167</v>
      </c>
      <c r="F595" s="298" t="s">
        <v>824</v>
      </c>
      <c r="G595" s="290">
        <f ca="1">'Лист2 (2)'!G591</f>
        <v>0</v>
      </c>
    </row>
    <row r="596" spans="1:7" ht="23.25" customHeight="1">
      <c r="A596" s="441"/>
      <c r="B596" s="438"/>
      <c r="C596" s="437"/>
      <c r="D596" s="437" t="s">
        <v>1500</v>
      </c>
      <c r="E596" s="437"/>
      <c r="F596" s="298" t="s">
        <v>824</v>
      </c>
      <c r="G596" s="290">
        <f ca="1">'Лист2 (2)'!G592</f>
        <v>0</v>
      </c>
    </row>
    <row r="597" spans="1:7" ht="23.25" customHeight="1">
      <c r="A597" s="441"/>
      <c r="B597" s="438"/>
      <c r="C597" s="437" t="s">
        <v>1072</v>
      </c>
      <c r="D597" s="437" t="s">
        <v>1103</v>
      </c>
      <c r="E597" s="437"/>
      <c r="F597" s="298" t="s">
        <v>824</v>
      </c>
      <c r="G597" s="290">
        <f ca="1">'Лист2 (2)'!G593</f>
        <v>10</v>
      </c>
    </row>
    <row r="598" spans="1:7" ht="23.25" customHeight="1">
      <c r="A598" s="441"/>
      <c r="B598" s="438"/>
      <c r="C598" s="437"/>
      <c r="D598" s="437" t="s">
        <v>1104</v>
      </c>
      <c r="E598" s="437"/>
      <c r="F598" s="298" t="s">
        <v>824</v>
      </c>
      <c r="G598" s="290" t="str">
        <f ca="1">'Лист2 (2)'!G594</f>
        <v/>
      </c>
    </row>
    <row r="599" spans="1:7" ht="23.25" customHeight="1">
      <c r="A599" s="441"/>
      <c r="B599" s="438"/>
      <c r="C599" s="437" t="s">
        <v>1154</v>
      </c>
      <c r="D599" s="437"/>
      <c r="E599" s="437"/>
      <c r="F599" s="298" t="s">
        <v>786</v>
      </c>
      <c r="G599" s="290" t="str">
        <f ca="1">'Лист2 (2)'!G595</f>
        <v>в первую смену</v>
      </c>
    </row>
    <row r="600" spans="1:7" ht="23.25" customHeight="1">
      <c r="A600" s="441"/>
      <c r="B600" s="438"/>
      <c r="C600" s="297"/>
      <c r="D600" s="297"/>
      <c r="E600" s="297" t="s">
        <v>1117</v>
      </c>
      <c r="F600" s="298" t="s">
        <v>786</v>
      </c>
      <c r="G600" s="290">
        <f ca="1">'Лист2 (2)'!G596</f>
        <v>0</v>
      </c>
    </row>
    <row r="601" spans="1:7" ht="23.25" customHeight="1">
      <c r="A601" s="441"/>
      <c r="B601" s="438"/>
      <c r="C601" s="437" t="s">
        <v>1155</v>
      </c>
      <c r="D601" s="437"/>
      <c r="E601" s="437" t="s">
        <v>1118</v>
      </c>
      <c r="F601" s="298" t="s">
        <v>786</v>
      </c>
      <c r="G601" s="290">
        <f ca="1">'Лист2 (2)'!G597</f>
        <v>0</v>
      </c>
    </row>
    <row r="602" spans="1:7" ht="23.25" customHeight="1">
      <c r="A602" s="441"/>
      <c r="B602" s="438"/>
      <c r="C602" s="437"/>
      <c r="D602" s="437"/>
      <c r="E602" s="437"/>
      <c r="F602" s="298" t="s">
        <v>824</v>
      </c>
      <c r="G602" s="290">
        <f ca="1">'Лист2 (2)'!G598</f>
        <v>0</v>
      </c>
    </row>
    <row r="603" spans="1:7" ht="23.25" customHeight="1">
      <c r="A603" s="441"/>
      <c r="B603" s="438"/>
      <c r="C603" s="437"/>
      <c r="D603" s="437"/>
      <c r="E603" s="437" t="s">
        <v>1118</v>
      </c>
      <c r="F603" s="298" t="s">
        <v>786</v>
      </c>
      <c r="G603" s="290">
        <f ca="1">'Лист2 (2)'!G599</f>
        <v>0</v>
      </c>
    </row>
    <row r="604" spans="1:7" ht="23.25" customHeight="1">
      <c r="A604" s="441"/>
      <c r="B604" s="438"/>
      <c r="C604" s="437"/>
      <c r="D604" s="437"/>
      <c r="E604" s="437"/>
      <c r="F604" s="298" t="s">
        <v>824</v>
      </c>
      <c r="G604" s="290">
        <f ca="1">'Лист2 (2)'!G600</f>
        <v>0</v>
      </c>
    </row>
    <row r="605" spans="1:7" ht="23.25" customHeight="1">
      <c r="A605" s="441"/>
      <c r="B605" s="437" t="s">
        <v>1153</v>
      </c>
      <c r="C605" s="437"/>
      <c r="D605" s="437"/>
      <c r="E605" s="297" t="s">
        <v>1119</v>
      </c>
      <c r="F605" s="298" t="s">
        <v>1125</v>
      </c>
      <c r="G605" s="290">
        <f ca="1">'Лист2 (2)'!G601</f>
        <v>1</v>
      </c>
    </row>
    <row r="606" spans="1:7" ht="23.25" customHeight="1">
      <c r="A606" s="441"/>
      <c r="B606" s="437"/>
      <c r="C606" s="437"/>
      <c r="D606" s="437"/>
      <c r="E606" s="297" t="s">
        <v>1120</v>
      </c>
      <c r="F606" s="298" t="s">
        <v>824</v>
      </c>
      <c r="G606" s="290">
        <f ca="1">'Лист2 (2)'!G602</f>
        <v>10</v>
      </c>
    </row>
    <row r="607" spans="1:7" ht="23.25" customHeight="1">
      <c r="A607" s="441"/>
      <c r="B607" s="438" t="s">
        <v>1062</v>
      </c>
      <c r="C607" s="437" t="s">
        <v>1156</v>
      </c>
      <c r="D607" s="437" t="s">
        <v>1105</v>
      </c>
      <c r="E607" s="297" t="s">
        <v>1121</v>
      </c>
      <c r="F607" s="298" t="s">
        <v>824</v>
      </c>
      <c r="G607" s="290">
        <f ca="1">'Лист2 (2)'!G603</f>
        <v>0</v>
      </c>
    </row>
    <row r="608" spans="1:7" ht="23.25" customHeight="1">
      <c r="A608" s="441"/>
      <c r="B608" s="438"/>
      <c r="C608" s="437"/>
      <c r="D608" s="437"/>
      <c r="E608" s="297" t="s">
        <v>1122</v>
      </c>
      <c r="F608" s="298" t="s">
        <v>824</v>
      </c>
      <c r="G608" s="290">
        <f ca="1">'Лист2 (2)'!G604</f>
        <v>0</v>
      </c>
    </row>
    <row r="609" spans="1:7" ht="23.25" customHeight="1">
      <c r="A609" s="441"/>
      <c r="B609" s="438"/>
      <c r="C609" s="437"/>
      <c r="D609" s="437" t="s">
        <v>1106</v>
      </c>
      <c r="E609" s="297" t="s">
        <v>1121</v>
      </c>
      <c r="F609" s="298" t="s">
        <v>824</v>
      </c>
      <c r="G609" s="290">
        <f ca="1">'Лист2 (2)'!G605</f>
        <v>0</v>
      </c>
    </row>
    <row r="610" spans="1:7" ht="23.25" customHeight="1">
      <c r="A610" s="441"/>
      <c r="B610" s="438"/>
      <c r="C610" s="437"/>
      <c r="D610" s="437"/>
      <c r="E610" s="297" t="s">
        <v>1122</v>
      </c>
      <c r="F610" s="298" t="s">
        <v>824</v>
      </c>
      <c r="G610" s="290">
        <f ca="1">'Лист2 (2)'!G606</f>
        <v>0</v>
      </c>
    </row>
    <row r="611" spans="1:7" ht="23.25" customHeight="1">
      <c r="A611" s="441"/>
      <c r="B611" s="438"/>
      <c r="C611" s="437"/>
      <c r="D611" s="437" t="s">
        <v>1107</v>
      </c>
      <c r="E611" s="297" t="s">
        <v>1121</v>
      </c>
      <c r="F611" s="298" t="s">
        <v>824</v>
      </c>
      <c r="G611" s="290">
        <f ca="1">'Лист2 (2)'!G607</f>
        <v>0</v>
      </c>
    </row>
    <row r="612" spans="1:7" ht="23.25" customHeight="1">
      <c r="A612" s="441"/>
      <c r="B612" s="438"/>
      <c r="C612" s="437"/>
      <c r="D612" s="437"/>
      <c r="E612" s="297" t="s">
        <v>1122</v>
      </c>
      <c r="F612" s="298" t="s">
        <v>824</v>
      </c>
      <c r="G612" s="290">
        <f ca="1">'Лист2 (2)'!G608</f>
        <v>0</v>
      </c>
    </row>
    <row r="613" spans="1:7" ht="23.25" customHeight="1">
      <c r="A613" s="441"/>
      <c r="B613" s="438"/>
      <c r="C613" s="437"/>
      <c r="D613" s="437" t="s">
        <v>1108</v>
      </c>
      <c r="E613" s="297" t="s">
        <v>1121</v>
      </c>
      <c r="F613" s="298" t="s">
        <v>824</v>
      </c>
      <c r="G613" s="290">
        <f ca="1">'Лист2 (2)'!G609</f>
        <v>0</v>
      </c>
    </row>
    <row r="614" spans="1:7" ht="23.25" customHeight="1">
      <c r="A614" s="441"/>
      <c r="B614" s="438"/>
      <c r="C614" s="437"/>
      <c r="D614" s="437"/>
      <c r="E614" s="297" t="s">
        <v>1122</v>
      </c>
      <c r="F614" s="298" t="s">
        <v>824</v>
      </c>
      <c r="G614" s="290">
        <f ca="1">'Лист2 (2)'!G610</f>
        <v>0</v>
      </c>
    </row>
    <row r="615" spans="1:7" ht="23.25" customHeight="1">
      <c r="A615" s="441"/>
      <c r="B615" s="438"/>
      <c r="C615" s="437"/>
      <c r="D615" s="437" t="s">
        <v>1109</v>
      </c>
      <c r="E615" s="297" t="s">
        <v>1121</v>
      </c>
      <c r="F615" s="298" t="s">
        <v>824</v>
      </c>
      <c r="G615" s="290">
        <f ca="1">'Лист2 (2)'!G611</f>
        <v>0</v>
      </c>
    </row>
    <row r="616" spans="1:7" ht="23.25" customHeight="1">
      <c r="A616" s="441"/>
      <c r="B616" s="438"/>
      <c r="C616" s="437"/>
      <c r="D616" s="437"/>
      <c r="E616" s="297" t="s">
        <v>1122</v>
      </c>
      <c r="F616" s="298" t="s">
        <v>824</v>
      </c>
      <c r="G616" s="290">
        <f ca="1">'Лист2 (2)'!G612</f>
        <v>0</v>
      </c>
    </row>
    <row r="617" spans="1:7" ht="23.25" customHeight="1">
      <c r="A617" s="441"/>
      <c r="B617" s="438"/>
      <c r="C617" s="437"/>
      <c r="D617" s="437" t="s">
        <v>1110</v>
      </c>
      <c r="E617" s="297" t="s">
        <v>1121</v>
      </c>
      <c r="F617" s="298" t="s">
        <v>824</v>
      </c>
      <c r="G617" s="290">
        <f ca="1">'Лист2 (2)'!G613</f>
        <v>9</v>
      </c>
    </row>
    <row r="618" spans="1:7" ht="23.25" customHeight="1">
      <c r="A618" s="441"/>
      <c r="B618" s="438"/>
      <c r="C618" s="437"/>
      <c r="D618" s="437"/>
      <c r="E618" s="297" t="s">
        <v>1122</v>
      </c>
      <c r="F618" s="298" t="s">
        <v>824</v>
      </c>
      <c r="G618" s="290">
        <f ca="1">'Лист2 (2)'!G614</f>
        <v>0</v>
      </c>
    </row>
    <row r="619" spans="1:7" ht="23.25" customHeight="1">
      <c r="A619" s="441"/>
      <c r="B619" s="438"/>
      <c r="C619" s="437" t="s">
        <v>1157</v>
      </c>
      <c r="D619" s="437" t="s">
        <v>1163</v>
      </c>
      <c r="E619" s="437"/>
      <c r="F619" s="298" t="s">
        <v>1130</v>
      </c>
      <c r="G619" s="290">
        <f ca="1">'Лист2 (2)'!G615</f>
        <v>0</v>
      </c>
    </row>
    <row r="620" spans="1:7" ht="23.25" customHeight="1">
      <c r="A620" s="441"/>
      <c r="B620" s="438"/>
      <c r="C620" s="437"/>
      <c r="D620" s="437" t="s">
        <v>1501</v>
      </c>
      <c r="E620" s="437"/>
      <c r="F620" s="298" t="s">
        <v>824</v>
      </c>
      <c r="G620" s="290">
        <f ca="1">'Лист2 (2)'!G616</f>
        <v>10</v>
      </c>
    </row>
    <row r="621" spans="1:7" ht="23.25" customHeight="1">
      <c r="A621" s="438" t="s">
        <v>1150</v>
      </c>
      <c r="B621" s="438"/>
      <c r="C621" s="439" t="s">
        <v>1158</v>
      </c>
      <c r="D621" s="440" t="s">
        <v>1165</v>
      </c>
      <c r="E621" s="297" t="s">
        <v>1168</v>
      </c>
      <c r="F621" s="298" t="s">
        <v>1130</v>
      </c>
      <c r="G621" s="290">
        <f ca="1">'Лист2 (2)'!G617</f>
        <v>0</v>
      </c>
    </row>
    <row r="622" spans="1:7" ht="23.25" customHeight="1">
      <c r="A622" s="438"/>
      <c r="B622" s="438"/>
      <c r="C622" s="439"/>
      <c r="D622" s="440"/>
      <c r="E622" s="297" t="s">
        <v>1169</v>
      </c>
      <c r="F622" s="298" t="s">
        <v>824</v>
      </c>
      <c r="G622" s="290">
        <f ca="1">'Лист2 (2)'!G618</f>
        <v>0</v>
      </c>
    </row>
    <row r="623" spans="1:7" ht="23.25" customHeight="1">
      <c r="A623" s="438"/>
      <c r="B623" s="438"/>
      <c r="C623" s="439"/>
      <c r="D623" s="440"/>
      <c r="E623" s="297" t="s">
        <v>1170</v>
      </c>
      <c r="F623" s="298" t="s">
        <v>824</v>
      </c>
      <c r="G623" s="290">
        <f ca="1">'Лист2 (2)'!G619</f>
        <v>0</v>
      </c>
    </row>
    <row r="624" spans="1:7" ht="23.25" customHeight="1">
      <c r="A624" s="438"/>
      <c r="B624" s="438"/>
      <c r="C624" s="439"/>
      <c r="D624" s="440" t="s">
        <v>1166</v>
      </c>
      <c r="E624" s="297" t="s">
        <v>1171</v>
      </c>
      <c r="F624" s="298" t="s">
        <v>1130</v>
      </c>
      <c r="G624" s="290">
        <f ca="1">'Лист2 (2)'!G620</f>
        <v>0</v>
      </c>
    </row>
    <row r="625" spans="1:7" ht="23.25" customHeight="1">
      <c r="A625" s="438"/>
      <c r="B625" s="438"/>
      <c r="C625" s="439"/>
      <c r="D625" s="440"/>
      <c r="E625" s="297" t="s">
        <v>1169</v>
      </c>
      <c r="F625" s="298" t="s">
        <v>824</v>
      </c>
      <c r="G625" s="290">
        <f ca="1">'Лист2 (2)'!G621</f>
        <v>0</v>
      </c>
    </row>
    <row r="626" spans="1:7" ht="23.25" customHeight="1">
      <c r="A626" s="438"/>
      <c r="B626" s="438"/>
      <c r="C626" s="439"/>
      <c r="D626" s="440"/>
      <c r="E626" s="297" t="s">
        <v>1170</v>
      </c>
      <c r="F626" s="298" t="s">
        <v>824</v>
      </c>
      <c r="G626" s="290">
        <f ca="1">'Лист2 (2)'!G622</f>
        <v>0</v>
      </c>
    </row>
    <row r="627" spans="1:7" ht="23.25" customHeight="1">
      <c r="A627" s="438"/>
      <c r="B627" s="438"/>
      <c r="C627" s="439" t="s">
        <v>1159</v>
      </c>
      <c r="D627" s="439"/>
      <c r="E627" s="439"/>
      <c r="F627" s="298" t="s">
        <v>824</v>
      </c>
      <c r="G627" s="290">
        <f ca="1">'Лист2 (2)'!G623</f>
        <v>0</v>
      </c>
    </row>
    <row r="628" spans="1:7" ht="23.25" customHeight="1">
      <c r="A628" s="438"/>
      <c r="B628" s="438"/>
      <c r="C628" s="439" t="s">
        <v>1160</v>
      </c>
      <c r="D628" s="439"/>
      <c r="E628" s="439"/>
      <c r="F628" s="298" t="s">
        <v>824</v>
      </c>
      <c r="G628" s="290">
        <f ca="1">'Лист2 (2)'!G624</f>
        <v>10</v>
      </c>
    </row>
    <row r="629" spans="1:7" ht="23.25" customHeight="1">
      <c r="A629" s="435" t="s">
        <v>1177</v>
      </c>
      <c r="B629" s="436" t="s">
        <v>1488</v>
      </c>
      <c r="C629" s="436"/>
      <c r="D629" s="436"/>
      <c r="E629" s="436"/>
      <c r="F629" s="292" t="s">
        <v>786</v>
      </c>
      <c r="G629" s="290" t="str">
        <f ca="1">'Лист2 (2)'!G625</f>
        <v>10 класс</v>
      </c>
    </row>
    <row r="630" spans="1:7" ht="23.25" customHeight="1">
      <c r="A630" s="435"/>
      <c r="B630" s="430" t="s">
        <v>1060</v>
      </c>
      <c r="C630" s="431" t="s">
        <v>1065</v>
      </c>
      <c r="D630" s="431"/>
      <c r="E630" s="431"/>
      <c r="F630" s="293" t="s">
        <v>890</v>
      </c>
      <c r="G630" s="290">
        <f ca="1">'Лист2 (2)'!G626</f>
        <v>16</v>
      </c>
    </row>
    <row r="631" spans="1:7" ht="23.25" customHeight="1">
      <c r="A631" s="435"/>
      <c r="B631" s="430"/>
      <c r="C631" s="431" t="s">
        <v>1066</v>
      </c>
      <c r="D631" s="431"/>
      <c r="E631" s="431"/>
      <c r="F631" s="293" t="s">
        <v>890</v>
      </c>
      <c r="G631" s="290">
        <f ca="1">'Лист2 (2)'!G627</f>
        <v>0</v>
      </c>
    </row>
    <row r="632" spans="1:7" ht="23.25" customHeight="1">
      <c r="A632" s="435"/>
      <c r="B632" s="430"/>
      <c r="C632" s="431" t="s">
        <v>1067</v>
      </c>
      <c r="D632" s="431"/>
      <c r="E632" s="431"/>
      <c r="F632" s="293" t="s">
        <v>890</v>
      </c>
      <c r="G632" s="290">
        <f ca="1">'Лист2 (2)'!G628</f>
        <v>0</v>
      </c>
    </row>
    <row r="633" spans="1:7" ht="23.25" customHeight="1">
      <c r="A633" s="435"/>
      <c r="B633" s="430"/>
      <c r="C633" s="431" t="s">
        <v>1068</v>
      </c>
      <c r="D633" s="431"/>
      <c r="E633" s="431"/>
      <c r="F633" s="293" t="s">
        <v>890</v>
      </c>
      <c r="G633" s="290">
        <f ca="1">'Лист2 (2)'!G629</f>
        <v>1</v>
      </c>
    </row>
    <row r="634" spans="1:7" ht="23.25" customHeight="1">
      <c r="A634" s="435"/>
      <c r="B634" s="430"/>
      <c r="C634" s="431" t="s">
        <v>1069</v>
      </c>
      <c r="D634" s="431" t="s">
        <v>1098</v>
      </c>
      <c r="E634" s="431"/>
      <c r="F634" s="293" t="s">
        <v>890</v>
      </c>
      <c r="G634" s="290">
        <f ca="1">'Лист2 (2)'!G630</f>
        <v>0</v>
      </c>
    </row>
    <row r="635" spans="1:7" ht="23.25" customHeight="1">
      <c r="A635" s="435"/>
      <c r="B635" s="430"/>
      <c r="C635" s="431"/>
      <c r="D635" s="431" t="s">
        <v>1099</v>
      </c>
      <c r="E635" s="431"/>
      <c r="F635" s="293" t="s">
        <v>890</v>
      </c>
      <c r="G635" s="290">
        <f ca="1">'Лист2 (2)'!G631</f>
        <v>0</v>
      </c>
    </row>
    <row r="636" spans="1:7" ht="23.25" customHeight="1">
      <c r="A636" s="435"/>
      <c r="B636" s="430"/>
      <c r="C636" s="431"/>
      <c r="D636" s="431" t="s">
        <v>1100</v>
      </c>
      <c r="E636" s="431"/>
      <c r="F636" s="293" t="s">
        <v>890</v>
      </c>
      <c r="G636" s="290">
        <f ca="1">'Лист2 (2)'!G632</f>
        <v>0</v>
      </c>
    </row>
    <row r="637" spans="1:7" ht="23.25" customHeight="1">
      <c r="A637" s="435"/>
      <c r="B637" s="430" t="s">
        <v>1178</v>
      </c>
      <c r="C637" s="431" t="s">
        <v>1071</v>
      </c>
      <c r="D637" s="431" t="s">
        <v>1502</v>
      </c>
      <c r="E637" s="293" t="s">
        <v>1114</v>
      </c>
      <c r="F637" s="293" t="s">
        <v>890</v>
      </c>
      <c r="G637" s="290">
        <f ca="1">'Лист2 (2)'!G633</f>
        <v>0</v>
      </c>
    </row>
    <row r="638" spans="1:7" ht="23.25" customHeight="1">
      <c r="A638" s="435"/>
      <c r="B638" s="430"/>
      <c r="C638" s="431"/>
      <c r="D638" s="431"/>
      <c r="E638" s="293" t="s">
        <v>1115</v>
      </c>
      <c r="F638" s="292" t="s">
        <v>824</v>
      </c>
      <c r="G638" s="290">
        <f ca="1">'Лист2 (2)'!G634</f>
        <v>0</v>
      </c>
    </row>
    <row r="639" spans="1:7" ht="23.25" customHeight="1">
      <c r="A639" s="435"/>
      <c r="B639" s="430"/>
      <c r="C639" s="431"/>
      <c r="D639" s="431"/>
      <c r="E639" s="293" t="s">
        <v>1167</v>
      </c>
      <c r="F639" s="292" t="s">
        <v>824</v>
      </c>
      <c r="G639" s="290">
        <f ca="1">'Лист2 (2)'!G635</f>
        <v>0</v>
      </c>
    </row>
    <row r="640" spans="1:7" ht="23.25" customHeight="1">
      <c r="A640" s="435"/>
      <c r="B640" s="430"/>
      <c r="C640" s="431"/>
      <c r="D640" s="431" t="s">
        <v>1500</v>
      </c>
      <c r="E640" s="431"/>
      <c r="F640" s="292" t="s">
        <v>824</v>
      </c>
      <c r="G640" s="290">
        <f ca="1">'Лист2 (2)'!G636</f>
        <v>0</v>
      </c>
    </row>
    <row r="641" spans="1:7" ht="23.25" customHeight="1">
      <c r="A641" s="435"/>
      <c r="B641" s="430"/>
      <c r="C641" s="431" t="s">
        <v>1072</v>
      </c>
      <c r="D641" s="431" t="s">
        <v>1103</v>
      </c>
      <c r="E641" s="431"/>
      <c r="F641" s="292" t="s">
        <v>824</v>
      </c>
      <c r="G641" s="290">
        <f ca="1">'Лист2 (2)'!G637</f>
        <v>16</v>
      </c>
    </row>
    <row r="642" spans="1:7" ht="23.25" customHeight="1">
      <c r="A642" s="435"/>
      <c r="B642" s="430"/>
      <c r="C642" s="431"/>
      <c r="D642" s="431" t="s">
        <v>1104</v>
      </c>
      <c r="E642" s="431"/>
      <c r="F642" s="292" t="s">
        <v>824</v>
      </c>
      <c r="G642" s="290" t="str">
        <f ca="1">'Лист2 (2)'!G638</f>
        <v/>
      </c>
    </row>
    <row r="643" spans="1:7" ht="23.25" customHeight="1">
      <c r="A643" s="435"/>
      <c r="B643" s="430"/>
      <c r="C643" s="431" t="s">
        <v>1180</v>
      </c>
      <c r="D643" s="431" t="s">
        <v>1503</v>
      </c>
      <c r="E643" s="431"/>
      <c r="F643" s="292" t="s">
        <v>1198</v>
      </c>
      <c r="G643" s="290" t="str">
        <f ca="1">'Лист2 (2)'!G639</f>
        <v xml:space="preserve">другое </v>
      </c>
    </row>
    <row r="644" spans="1:7" ht="23.25" customHeight="1">
      <c r="A644" s="435"/>
      <c r="B644" s="430"/>
      <c r="C644" s="431"/>
      <c r="D644" s="431" t="s">
        <v>1188</v>
      </c>
      <c r="E644" s="293" t="s">
        <v>1191</v>
      </c>
      <c r="F644" s="292" t="s">
        <v>824</v>
      </c>
      <c r="G644" s="290">
        <f ca="1">'Лист2 (2)'!G640</f>
        <v>16</v>
      </c>
    </row>
    <row r="645" spans="1:7" ht="23.25" customHeight="1">
      <c r="A645" s="435"/>
      <c r="B645" s="430"/>
      <c r="C645" s="431"/>
      <c r="D645" s="431"/>
      <c r="E645" s="293" t="s">
        <v>1192</v>
      </c>
      <c r="F645" s="292" t="s">
        <v>824</v>
      </c>
      <c r="G645" s="290">
        <f ca="1">'Лист2 (2)'!G641</f>
        <v>0</v>
      </c>
    </row>
    <row r="646" spans="1:7" ht="23.25" customHeight="1">
      <c r="A646" s="435"/>
      <c r="B646" s="430"/>
      <c r="C646" s="431" t="s">
        <v>1181</v>
      </c>
      <c r="D646" s="431"/>
      <c r="E646" s="431"/>
      <c r="F646" s="292" t="s">
        <v>786</v>
      </c>
      <c r="G646" s="290" t="str">
        <f ca="1">'Лист2 (2)'!G642</f>
        <v>в первую смену</v>
      </c>
    </row>
    <row r="647" spans="1:7" ht="23.25" customHeight="1">
      <c r="A647" s="435"/>
      <c r="B647" s="430" t="s">
        <v>1179</v>
      </c>
      <c r="C647" s="431" t="s">
        <v>1117</v>
      </c>
      <c r="D647" s="431"/>
      <c r="E647" s="431"/>
      <c r="F647" s="292" t="s">
        <v>786</v>
      </c>
      <c r="G647" s="290" t="str">
        <f ca="1">'Лист2 (2)'!G643</f>
        <v>Технологический</v>
      </c>
    </row>
    <row r="648" spans="1:7" ht="23.25" customHeight="1">
      <c r="A648" s="435"/>
      <c r="B648" s="430"/>
      <c r="C648" s="431" t="s">
        <v>1504</v>
      </c>
      <c r="D648" s="431"/>
      <c r="E648" s="293"/>
      <c r="F648" s="292"/>
      <c r="G648" s="290">
        <f ca="1">'Лист2 (2)'!G644</f>
        <v>0</v>
      </c>
    </row>
    <row r="649" spans="1:7" ht="23.25" customHeight="1">
      <c r="A649" s="435"/>
      <c r="B649" s="430"/>
      <c r="C649" s="431"/>
      <c r="D649" s="431"/>
      <c r="E649" s="299" t="s">
        <v>1193</v>
      </c>
      <c r="F649" s="292" t="s">
        <v>824</v>
      </c>
      <c r="G649" s="290">
        <f ca="1">'Лист2 (2)'!G645</f>
        <v>0</v>
      </c>
    </row>
    <row r="650" spans="1:7" ht="23.25" customHeight="1">
      <c r="A650" s="435"/>
      <c r="B650" s="430"/>
      <c r="C650" s="431"/>
      <c r="D650" s="431"/>
      <c r="E650" s="299" t="s">
        <v>1030</v>
      </c>
      <c r="F650" s="292" t="s">
        <v>824</v>
      </c>
      <c r="G650" s="290">
        <f ca="1">'Лист2 (2)'!G646</f>
        <v>0</v>
      </c>
    </row>
    <row r="651" spans="1:7" ht="23.25" customHeight="1">
      <c r="A651" s="435"/>
      <c r="B651" s="430"/>
      <c r="C651" s="431"/>
      <c r="D651" s="431"/>
      <c r="E651" s="299" t="s">
        <v>1032</v>
      </c>
      <c r="F651" s="292" t="s">
        <v>824</v>
      </c>
      <c r="G651" s="290">
        <f ca="1">'Лист2 (2)'!G647</f>
        <v>0</v>
      </c>
    </row>
    <row r="652" spans="1:7" ht="23.25" customHeight="1">
      <c r="A652" s="435"/>
      <c r="B652" s="430"/>
      <c r="C652" s="431"/>
      <c r="D652" s="431"/>
      <c r="E652" s="299" t="s">
        <v>1034</v>
      </c>
      <c r="F652" s="292" t="s">
        <v>824</v>
      </c>
      <c r="G652" s="290">
        <f ca="1">'Лист2 (2)'!G648</f>
        <v>0</v>
      </c>
    </row>
    <row r="653" spans="1:7" ht="23.25" customHeight="1">
      <c r="A653" s="435"/>
      <c r="B653" s="430"/>
      <c r="C653" s="431"/>
      <c r="D653" s="431"/>
      <c r="E653" s="299" t="s">
        <v>1036</v>
      </c>
      <c r="F653" s="292" t="s">
        <v>824</v>
      </c>
      <c r="G653" s="290">
        <f ca="1">'Лист2 (2)'!G649</f>
        <v>0</v>
      </c>
    </row>
    <row r="654" spans="1:7" ht="23.25" customHeight="1">
      <c r="A654" s="435"/>
      <c r="B654" s="430"/>
      <c r="C654" s="431"/>
      <c r="D654" s="431"/>
      <c r="E654" s="299" t="s">
        <v>1037</v>
      </c>
      <c r="F654" s="292" t="s">
        <v>824</v>
      </c>
      <c r="G654" s="290">
        <f ca="1">'Лист2 (2)'!G650</f>
        <v>0</v>
      </c>
    </row>
    <row r="655" spans="1:7" ht="23.25" customHeight="1">
      <c r="A655" s="435"/>
      <c r="B655" s="430"/>
      <c r="C655" s="431"/>
      <c r="D655" s="431"/>
      <c r="E655" s="299" t="s">
        <v>1038</v>
      </c>
      <c r="F655" s="292" t="s">
        <v>824</v>
      </c>
      <c r="G655" s="290">
        <f ca="1">'Лист2 (2)'!G651</f>
        <v>0</v>
      </c>
    </row>
    <row r="656" spans="1:7" ht="23.25" customHeight="1">
      <c r="A656" s="435"/>
      <c r="B656" s="430"/>
      <c r="C656" s="431"/>
      <c r="D656" s="431"/>
      <c r="E656" s="299" t="s">
        <v>1039</v>
      </c>
      <c r="F656" s="292" t="s">
        <v>824</v>
      </c>
      <c r="G656" s="290">
        <f ca="1">'Лист2 (2)'!G652</f>
        <v>0</v>
      </c>
    </row>
    <row r="657" spans="1:7" ht="23.25" customHeight="1">
      <c r="A657" s="435"/>
      <c r="B657" s="430"/>
      <c r="C657" s="431"/>
      <c r="D657" s="431"/>
      <c r="E657" s="299" t="s">
        <v>1040</v>
      </c>
      <c r="F657" s="292" t="s">
        <v>824</v>
      </c>
      <c r="G657" s="290">
        <f ca="1">'Лист2 (2)'!G653</f>
        <v>0</v>
      </c>
    </row>
    <row r="658" spans="1:7" ht="23.25" customHeight="1">
      <c r="A658" s="435"/>
      <c r="B658" s="430"/>
      <c r="C658" s="431"/>
      <c r="D658" s="431"/>
      <c r="E658" s="299" t="s">
        <v>1041</v>
      </c>
      <c r="F658" s="292" t="s">
        <v>824</v>
      </c>
      <c r="G658" s="290">
        <f ca="1">'Лист2 (2)'!G654</f>
        <v>0</v>
      </c>
    </row>
    <row r="659" spans="1:7" ht="23.25" customHeight="1">
      <c r="A659" s="435"/>
      <c r="B659" s="430"/>
      <c r="C659" s="431"/>
      <c r="D659" s="431"/>
      <c r="E659" s="299" t="s">
        <v>1042</v>
      </c>
      <c r="F659" s="292" t="s">
        <v>824</v>
      </c>
      <c r="G659" s="290">
        <f ca="1">'Лист2 (2)'!G655</f>
        <v>16</v>
      </c>
    </row>
    <row r="660" spans="1:7" ht="23.25" customHeight="1">
      <c r="A660" s="435"/>
      <c r="B660" s="430"/>
      <c r="C660" s="431"/>
      <c r="D660" s="431"/>
      <c r="E660" s="299" t="s">
        <v>1043</v>
      </c>
      <c r="F660" s="292" t="s">
        <v>824</v>
      </c>
      <c r="G660" s="290">
        <f ca="1">'Лист2 (2)'!G656</f>
        <v>16</v>
      </c>
    </row>
    <row r="661" spans="1:7" ht="23.25" customHeight="1">
      <c r="A661" s="435"/>
      <c r="B661" s="430"/>
      <c r="C661" s="431"/>
      <c r="D661" s="431"/>
      <c r="E661" s="299" t="s">
        <v>1044</v>
      </c>
      <c r="F661" s="292" t="s">
        <v>824</v>
      </c>
      <c r="G661" s="290">
        <f ca="1">'Лист2 (2)'!G657</f>
        <v>16</v>
      </c>
    </row>
    <row r="662" spans="1:7" ht="23.25" customHeight="1">
      <c r="A662" s="435"/>
      <c r="B662" s="430"/>
      <c r="C662" s="431"/>
      <c r="D662" s="431"/>
      <c r="E662" s="299" t="s">
        <v>1045</v>
      </c>
      <c r="F662" s="292" t="s">
        <v>824</v>
      </c>
      <c r="G662" s="290">
        <f ca="1">'Лист2 (2)'!G658</f>
        <v>0</v>
      </c>
    </row>
    <row r="663" spans="1:7" ht="23.25" customHeight="1">
      <c r="A663" s="435"/>
      <c r="B663" s="430"/>
      <c r="C663" s="431"/>
      <c r="D663" s="431"/>
      <c r="E663" s="299" t="s">
        <v>1046</v>
      </c>
      <c r="F663" s="292" t="s">
        <v>824</v>
      </c>
      <c r="G663" s="290">
        <f ca="1">'Лист2 (2)'!G659</f>
        <v>0</v>
      </c>
    </row>
    <row r="664" spans="1:7" ht="23.25" customHeight="1">
      <c r="A664" s="435"/>
      <c r="B664" s="430"/>
      <c r="C664" s="431" t="s">
        <v>1183</v>
      </c>
      <c r="D664" s="431" t="s">
        <v>1189</v>
      </c>
      <c r="E664" s="431"/>
      <c r="F664" s="292" t="s">
        <v>1199</v>
      </c>
      <c r="G664" s="290">
        <f ca="1">'Лист2 (2)'!G660</f>
        <v>6</v>
      </c>
    </row>
    <row r="665" spans="1:7" ht="23.25" customHeight="1">
      <c r="A665" s="435"/>
      <c r="B665" s="430"/>
      <c r="C665" s="431"/>
      <c r="D665" s="431" t="s">
        <v>1190</v>
      </c>
      <c r="E665" s="431"/>
      <c r="F665" s="292" t="s">
        <v>1199</v>
      </c>
      <c r="G665" s="290">
        <f ca="1">'Лист2 (2)'!G661</f>
        <v>0</v>
      </c>
    </row>
    <row r="666" spans="1:7" ht="23.25" customHeight="1">
      <c r="A666" s="435"/>
      <c r="B666" s="430"/>
      <c r="C666" s="431"/>
      <c r="D666" s="431"/>
      <c r="E666" s="431"/>
      <c r="F666" s="292" t="s">
        <v>890</v>
      </c>
      <c r="G666" s="290">
        <f ca="1">'Лист2 (2)'!G662</f>
        <v>0</v>
      </c>
    </row>
    <row r="667" spans="1:7" ht="23.25" customHeight="1">
      <c r="A667" s="430" t="s">
        <v>1150</v>
      </c>
      <c r="B667" s="430"/>
      <c r="C667" s="432" t="s">
        <v>1158</v>
      </c>
      <c r="D667" s="432" t="s">
        <v>1165</v>
      </c>
      <c r="E667" s="293" t="s">
        <v>1194</v>
      </c>
      <c r="F667" s="292" t="s">
        <v>1130</v>
      </c>
      <c r="G667" s="290">
        <f ca="1">'Лист2 (2)'!G663</f>
        <v>19</v>
      </c>
    </row>
    <row r="668" spans="1:7" ht="23.25" customHeight="1">
      <c r="A668" s="430"/>
      <c r="B668" s="430"/>
      <c r="C668" s="432"/>
      <c r="D668" s="432"/>
      <c r="E668" s="293" t="s">
        <v>1169</v>
      </c>
      <c r="F668" s="292" t="s">
        <v>824</v>
      </c>
      <c r="G668" s="290">
        <f ca="1">'Лист2 (2)'!G664</f>
        <v>57</v>
      </c>
    </row>
    <row r="669" spans="1:7" ht="23.25" customHeight="1">
      <c r="A669" s="430"/>
      <c r="B669" s="430"/>
      <c r="C669" s="432"/>
      <c r="D669" s="432"/>
      <c r="E669" s="293" t="s">
        <v>1170</v>
      </c>
      <c r="F669" s="292" t="s">
        <v>824</v>
      </c>
      <c r="G669" s="290">
        <f ca="1">'Лист2 (2)'!G665</f>
        <v>7</v>
      </c>
    </row>
    <row r="670" spans="1:7" ht="23.25" customHeight="1">
      <c r="A670" s="430"/>
      <c r="B670" s="430"/>
      <c r="C670" s="432"/>
      <c r="D670" s="432" t="s">
        <v>1166</v>
      </c>
      <c r="E670" s="293" t="s">
        <v>1197</v>
      </c>
      <c r="F670" s="292" t="s">
        <v>1130</v>
      </c>
      <c r="G670" s="290">
        <f ca="1">'Лист2 (2)'!G666</f>
        <v>8</v>
      </c>
    </row>
    <row r="671" spans="1:7" ht="23.25" customHeight="1">
      <c r="A671" s="430"/>
      <c r="B671" s="430"/>
      <c r="C671" s="432"/>
      <c r="D671" s="432"/>
      <c r="E671" s="293" t="s">
        <v>1169</v>
      </c>
      <c r="F671" s="292" t="s">
        <v>824</v>
      </c>
      <c r="G671" s="290">
        <f ca="1">'Лист2 (2)'!G667</f>
        <v>12</v>
      </c>
    </row>
    <row r="672" spans="1:7" ht="23.25" customHeight="1">
      <c r="A672" s="430"/>
      <c r="B672" s="430"/>
      <c r="C672" s="432"/>
      <c r="D672" s="432"/>
      <c r="E672" s="293" t="s">
        <v>1170</v>
      </c>
      <c r="F672" s="292" t="s">
        <v>824</v>
      </c>
      <c r="G672" s="290">
        <f ca="1">'Лист2 (2)'!G668</f>
        <v>0</v>
      </c>
    </row>
    <row r="673" spans="1:7" ht="23.25" customHeight="1">
      <c r="A673" s="430"/>
      <c r="B673" s="430"/>
      <c r="C673" s="433" t="s">
        <v>1096</v>
      </c>
      <c r="D673" s="433"/>
      <c r="E673" s="433"/>
      <c r="F673" s="292" t="s">
        <v>824</v>
      </c>
      <c r="G673" s="290">
        <f ca="1">'Лист2 (2)'!G669</f>
        <v>0</v>
      </c>
    </row>
    <row r="674" spans="1:7" ht="23.25" customHeight="1">
      <c r="A674" s="430"/>
      <c r="B674" s="430"/>
      <c r="C674" s="433" t="s">
        <v>1160</v>
      </c>
      <c r="D674" s="433"/>
      <c r="E674" s="433"/>
      <c r="F674" s="292" t="s">
        <v>824</v>
      </c>
      <c r="G674" s="290">
        <f ca="1">'Лист2 (2)'!G670</f>
        <v>16</v>
      </c>
    </row>
    <row r="675" spans="1:7" ht="23.25" customHeight="1">
      <c r="A675" s="435" t="s">
        <v>1177</v>
      </c>
      <c r="B675" s="436" t="s">
        <v>1488</v>
      </c>
      <c r="C675" s="436"/>
      <c r="D675" s="436"/>
      <c r="E675" s="436"/>
      <c r="F675" s="292" t="s">
        <v>786</v>
      </c>
      <c r="G675" s="290" t="str">
        <f ca="1">'Лист2 (2)'!G671</f>
        <v>10 класс</v>
      </c>
    </row>
    <row r="676" spans="1:7" ht="23.25" customHeight="1">
      <c r="A676" s="435"/>
      <c r="B676" s="430" t="s">
        <v>1060</v>
      </c>
      <c r="C676" s="431" t="s">
        <v>1065</v>
      </c>
      <c r="D676" s="431"/>
      <c r="E676" s="431"/>
      <c r="F676" s="293" t="s">
        <v>890</v>
      </c>
      <c r="G676" s="290">
        <f ca="1">'Лист2 (2)'!G672</f>
        <v>21</v>
      </c>
    </row>
    <row r="677" spans="1:7" ht="23.25" customHeight="1">
      <c r="A677" s="435"/>
      <c r="B677" s="430"/>
      <c r="C677" s="431" t="s">
        <v>1066</v>
      </c>
      <c r="D677" s="431"/>
      <c r="E677" s="431"/>
      <c r="F677" s="293" t="s">
        <v>890</v>
      </c>
      <c r="G677" s="290">
        <f ca="1">'Лист2 (2)'!G673</f>
        <v>1</v>
      </c>
    </row>
    <row r="678" spans="1:7" ht="23.25" customHeight="1">
      <c r="A678" s="435"/>
      <c r="B678" s="430"/>
      <c r="C678" s="431" t="s">
        <v>1067</v>
      </c>
      <c r="D678" s="431"/>
      <c r="E678" s="431"/>
      <c r="F678" s="293" t="s">
        <v>890</v>
      </c>
      <c r="G678" s="290">
        <f ca="1">'Лист2 (2)'!G674</f>
        <v>1</v>
      </c>
    </row>
    <row r="679" spans="1:7" ht="23.25" customHeight="1">
      <c r="A679" s="435"/>
      <c r="B679" s="430"/>
      <c r="C679" s="431" t="s">
        <v>1068</v>
      </c>
      <c r="D679" s="431"/>
      <c r="E679" s="431"/>
      <c r="F679" s="293" t="s">
        <v>890</v>
      </c>
      <c r="G679" s="290">
        <f ca="1">'Лист2 (2)'!G675</f>
        <v>9</v>
      </c>
    </row>
    <row r="680" spans="1:7" ht="23.25" customHeight="1">
      <c r="A680" s="435"/>
      <c r="B680" s="430"/>
      <c r="C680" s="431" t="s">
        <v>1069</v>
      </c>
      <c r="D680" s="431" t="s">
        <v>1098</v>
      </c>
      <c r="E680" s="431"/>
      <c r="F680" s="293" t="s">
        <v>890</v>
      </c>
      <c r="G680" s="290">
        <f ca="1">'Лист2 (2)'!G676</f>
        <v>0</v>
      </c>
    </row>
    <row r="681" spans="1:7" ht="23.25" customHeight="1">
      <c r="A681" s="435"/>
      <c r="B681" s="430"/>
      <c r="C681" s="431"/>
      <c r="D681" s="431" t="s">
        <v>1099</v>
      </c>
      <c r="E681" s="431"/>
      <c r="F681" s="293" t="s">
        <v>890</v>
      </c>
      <c r="G681" s="290">
        <f ca="1">'Лист2 (2)'!G677</f>
        <v>3</v>
      </c>
    </row>
    <row r="682" spans="1:7" ht="23.25" customHeight="1">
      <c r="A682" s="435"/>
      <c r="B682" s="430"/>
      <c r="C682" s="431"/>
      <c r="D682" s="431" t="s">
        <v>1100</v>
      </c>
      <c r="E682" s="431"/>
      <c r="F682" s="293" t="s">
        <v>890</v>
      </c>
      <c r="G682" s="290">
        <f ca="1">'Лист2 (2)'!G678</f>
        <v>0</v>
      </c>
    </row>
    <row r="683" spans="1:7" ht="23.25" customHeight="1">
      <c r="A683" s="435"/>
      <c r="B683" s="430" t="s">
        <v>1178</v>
      </c>
      <c r="C683" s="431" t="s">
        <v>1071</v>
      </c>
      <c r="D683" s="431" t="s">
        <v>1502</v>
      </c>
      <c r="E683" s="293" t="s">
        <v>1114</v>
      </c>
      <c r="F683" s="293" t="s">
        <v>890</v>
      </c>
      <c r="G683" s="290">
        <f ca="1">'Лист2 (2)'!G679</f>
        <v>0</v>
      </c>
    </row>
    <row r="684" spans="1:7" ht="23.25" customHeight="1">
      <c r="A684" s="435"/>
      <c r="B684" s="430"/>
      <c r="C684" s="431"/>
      <c r="D684" s="431"/>
      <c r="E684" s="293" t="s">
        <v>1115</v>
      </c>
      <c r="F684" s="292" t="s">
        <v>824</v>
      </c>
      <c r="G684" s="290">
        <f ca="1">'Лист2 (2)'!G680</f>
        <v>1</v>
      </c>
    </row>
    <row r="685" spans="1:7" ht="23.25" customHeight="1">
      <c r="A685" s="435"/>
      <c r="B685" s="430"/>
      <c r="C685" s="431"/>
      <c r="D685" s="431"/>
      <c r="E685" s="293" t="s">
        <v>1167</v>
      </c>
      <c r="F685" s="292" t="s">
        <v>824</v>
      </c>
      <c r="G685" s="290">
        <f ca="1">'Лист2 (2)'!G681</f>
        <v>0</v>
      </c>
    </row>
    <row r="686" spans="1:7" ht="23.25" customHeight="1">
      <c r="A686" s="435"/>
      <c r="B686" s="430"/>
      <c r="C686" s="431"/>
      <c r="D686" s="431" t="s">
        <v>1500</v>
      </c>
      <c r="E686" s="431"/>
      <c r="F686" s="292" t="s">
        <v>824</v>
      </c>
      <c r="G686" s="290">
        <f ca="1">'Лист2 (2)'!G682</f>
        <v>0</v>
      </c>
    </row>
    <row r="687" spans="1:7" ht="23.25" customHeight="1">
      <c r="A687" s="435"/>
      <c r="B687" s="430"/>
      <c r="C687" s="431" t="s">
        <v>1072</v>
      </c>
      <c r="D687" s="431" t="s">
        <v>1103</v>
      </c>
      <c r="E687" s="431"/>
      <c r="F687" s="292" t="s">
        <v>824</v>
      </c>
      <c r="G687" s="290">
        <f ca="1">'Лист2 (2)'!G683</f>
        <v>21</v>
      </c>
    </row>
    <row r="688" spans="1:7" ht="23.25" customHeight="1">
      <c r="A688" s="435"/>
      <c r="B688" s="430"/>
      <c r="C688" s="431"/>
      <c r="D688" s="431" t="s">
        <v>1104</v>
      </c>
      <c r="E688" s="431"/>
      <c r="F688" s="292" t="s">
        <v>824</v>
      </c>
      <c r="G688" s="290" t="str">
        <f ca="1">'Лист2 (2)'!G684</f>
        <v/>
      </c>
    </row>
    <row r="689" spans="1:7" ht="23.25" customHeight="1">
      <c r="A689" s="435"/>
      <c r="B689" s="430"/>
      <c r="C689" s="431" t="s">
        <v>1180</v>
      </c>
      <c r="D689" s="431" t="s">
        <v>1503</v>
      </c>
      <c r="E689" s="431"/>
      <c r="F689" s="292" t="s">
        <v>1198</v>
      </c>
      <c r="G689" s="290" t="str">
        <f ca="1">'Лист2 (2)'!G685</f>
        <v xml:space="preserve">другое </v>
      </c>
    </row>
    <row r="690" spans="1:7" ht="23.25" customHeight="1">
      <c r="A690" s="435"/>
      <c r="B690" s="430"/>
      <c r="C690" s="431"/>
      <c r="D690" s="431" t="s">
        <v>1188</v>
      </c>
      <c r="E690" s="293" t="s">
        <v>1191</v>
      </c>
      <c r="F690" s="292" t="s">
        <v>824</v>
      </c>
      <c r="G690" s="290">
        <f ca="1">'Лист2 (2)'!G686</f>
        <v>21</v>
      </c>
    </row>
    <row r="691" spans="1:7" ht="23.25" customHeight="1">
      <c r="A691" s="435"/>
      <c r="B691" s="430"/>
      <c r="C691" s="431"/>
      <c r="D691" s="431"/>
      <c r="E691" s="293" t="s">
        <v>1192</v>
      </c>
      <c r="F691" s="292" t="s">
        <v>824</v>
      </c>
      <c r="G691" s="290">
        <f ca="1">'Лист2 (2)'!G687</f>
        <v>0</v>
      </c>
    </row>
    <row r="692" spans="1:7" ht="23.25" customHeight="1">
      <c r="A692" s="435"/>
      <c r="B692" s="430"/>
      <c r="C692" s="431" t="s">
        <v>1181</v>
      </c>
      <c r="D692" s="431"/>
      <c r="E692" s="431"/>
      <c r="F692" s="292" t="s">
        <v>786</v>
      </c>
      <c r="G692" s="290" t="str">
        <f ca="1">'Лист2 (2)'!G688</f>
        <v>в первую смену</v>
      </c>
    </row>
    <row r="693" spans="1:7" ht="23.25" customHeight="1">
      <c r="A693" s="435"/>
      <c r="B693" s="430" t="s">
        <v>1179</v>
      </c>
      <c r="C693" s="431" t="s">
        <v>1117</v>
      </c>
      <c r="D693" s="431"/>
      <c r="E693" s="431"/>
      <c r="F693" s="292" t="s">
        <v>786</v>
      </c>
      <c r="G693" s="290" t="str">
        <f ca="1">'Лист2 (2)'!G689</f>
        <v>Универсальный</v>
      </c>
    </row>
    <row r="694" spans="1:7" ht="23.25" customHeight="1">
      <c r="A694" s="435"/>
      <c r="B694" s="430"/>
      <c r="C694" s="431" t="s">
        <v>1504</v>
      </c>
      <c r="D694" s="431"/>
      <c r="E694" s="293"/>
      <c r="F694" s="292"/>
      <c r="G694" s="290">
        <f ca="1">'Лист2 (2)'!G690</f>
        <v>0</v>
      </c>
    </row>
    <row r="695" spans="1:7" ht="23.25" customHeight="1">
      <c r="A695" s="435"/>
      <c r="B695" s="430"/>
      <c r="C695" s="431"/>
      <c r="D695" s="431"/>
      <c r="E695" s="299" t="s">
        <v>1193</v>
      </c>
      <c r="F695" s="292" t="s">
        <v>824</v>
      </c>
      <c r="G695" s="290">
        <f ca="1">'Лист2 (2)'!G691</f>
        <v>21</v>
      </c>
    </row>
    <row r="696" spans="1:7" ht="23.25" customHeight="1">
      <c r="A696" s="435"/>
      <c r="B696" s="430"/>
      <c r="C696" s="431"/>
      <c r="D696" s="431"/>
      <c r="E696" s="299" t="s">
        <v>1030</v>
      </c>
      <c r="F696" s="292" t="s">
        <v>824</v>
      </c>
      <c r="G696" s="290">
        <f ca="1">'Лист2 (2)'!G692</f>
        <v>0</v>
      </c>
    </row>
    <row r="697" spans="1:7" ht="23.25" customHeight="1">
      <c r="A697" s="435"/>
      <c r="B697" s="430"/>
      <c r="C697" s="431"/>
      <c r="D697" s="431"/>
      <c r="E697" s="299" t="s">
        <v>1032</v>
      </c>
      <c r="F697" s="292" t="s">
        <v>824</v>
      </c>
      <c r="G697" s="290">
        <f ca="1">'Лист2 (2)'!G693</f>
        <v>0</v>
      </c>
    </row>
    <row r="698" spans="1:7" ht="23.25" customHeight="1">
      <c r="A698" s="435"/>
      <c r="B698" s="430"/>
      <c r="C698" s="431"/>
      <c r="D698" s="431"/>
      <c r="E698" s="299" t="s">
        <v>1034</v>
      </c>
      <c r="F698" s="292" t="s">
        <v>824</v>
      </c>
      <c r="G698" s="290">
        <f ca="1">'Лист2 (2)'!G694</f>
        <v>0</v>
      </c>
    </row>
    <row r="699" spans="1:7" ht="23.25" customHeight="1">
      <c r="A699" s="435"/>
      <c r="B699" s="430"/>
      <c r="C699" s="431"/>
      <c r="D699" s="431"/>
      <c r="E699" s="299" t="s">
        <v>1036</v>
      </c>
      <c r="F699" s="292" t="s">
        <v>824</v>
      </c>
      <c r="G699" s="290">
        <f ca="1">'Лист2 (2)'!G695</f>
        <v>0</v>
      </c>
    </row>
    <row r="700" spans="1:7" ht="23.25" customHeight="1">
      <c r="A700" s="435"/>
      <c r="B700" s="430"/>
      <c r="C700" s="431"/>
      <c r="D700" s="431"/>
      <c r="E700" s="299" t="s">
        <v>1037</v>
      </c>
      <c r="F700" s="292" t="s">
        <v>824</v>
      </c>
      <c r="G700" s="290">
        <f ca="1">'Лист2 (2)'!G696</f>
        <v>0</v>
      </c>
    </row>
    <row r="701" spans="1:7" ht="23.25" customHeight="1">
      <c r="A701" s="435"/>
      <c r="B701" s="430"/>
      <c r="C701" s="431"/>
      <c r="D701" s="431"/>
      <c r="E701" s="299" t="s">
        <v>1038</v>
      </c>
      <c r="F701" s="292" t="s">
        <v>824</v>
      </c>
      <c r="G701" s="290">
        <f ca="1">'Лист2 (2)'!G697</f>
        <v>0</v>
      </c>
    </row>
    <row r="702" spans="1:7" ht="23.25" customHeight="1">
      <c r="A702" s="435"/>
      <c r="B702" s="430"/>
      <c r="C702" s="431"/>
      <c r="D702" s="431"/>
      <c r="E702" s="299" t="s">
        <v>1039</v>
      </c>
      <c r="F702" s="292" t="s">
        <v>824</v>
      </c>
      <c r="G702" s="290">
        <f ca="1">'Лист2 (2)'!G698</f>
        <v>0</v>
      </c>
    </row>
    <row r="703" spans="1:7" ht="23.25" customHeight="1">
      <c r="A703" s="435"/>
      <c r="B703" s="430"/>
      <c r="C703" s="431"/>
      <c r="D703" s="431"/>
      <c r="E703" s="299" t="s">
        <v>1040</v>
      </c>
      <c r="F703" s="292" t="s">
        <v>824</v>
      </c>
      <c r="G703" s="290">
        <f ca="1">'Лист2 (2)'!G699</f>
        <v>0</v>
      </c>
    </row>
    <row r="704" spans="1:7" ht="23.25" customHeight="1">
      <c r="A704" s="435"/>
      <c r="B704" s="430"/>
      <c r="C704" s="431"/>
      <c r="D704" s="431"/>
      <c r="E704" s="299" t="s">
        <v>1041</v>
      </c>
      <c r="F704" s="292" t="s">
        <v>824</v>
      </c>
      <c r="G704" s="290">
        <f ca="1">'Лист2 (2)'!G700</f>
        <v>0</v>
      </c>
    </row>
    <row r="705" spans="1:7" ht="23.25" customHeight="1">
      <c r="A705" s="435"/>
      <c r="B705" s="430"/>
      <c r="C705" s="431"/>
      <c r="D705" s="431"/>
      <c r="E705" s="299" t="s">
        <v>1042</v>
      </c>
      <c r="F705" s="292" t="s">
        <v>824</v>
      </c>
      <c r="G705" s="290">
        <f ca="1">'Лист2 (2)'!G701</f>
        <v>21</v>
      </c>
    </row>
    <row r="706" spans="1:7" ht="23.25" customHeight="1">
      <c r="A706" s="435"/>
      <c r="B706" s="430"/>
      <c r="C706" s="431"/>
      <c r="D706" s="431"/>
      <c r="E706" s="299" t="s">
        <v>1043</v>
      </c>
      <c r="F706" s="292" t="s">
        <v>824</v>
      </c>
      <c r="G706" s="290">
        <f ca="1">'Лист2 (2)'!G702</f>
        <v>0</v>
      </c>
    </row>
    <row r="707" spans="1:7" ht="23.25" customHeight="1">
      <c r="A707" s="435"/>
      <c r="B707" s="430"/>
      <c r="C707" s="431"/>
      <c r="D707" s="431"/>
      <c r="E707" s="299" t="s">
        <v>1044</v>
      </c>
      <c r="F707" s="292" t="s">
        <v>824</v>
      </c>
      <c r="G707" s="290">
        <f ca="1">'Лист2 (2)'!G703</f>
        <v>0</v>
      </c>
    </row>
    <row r="708" spans="1:7" ht="23.25" customHeight="1">
      <c r="A708" s="435"/>
      <c r="B708" s="430"/>
      <c r="C708" s="431"/>
      <c r="D708" s="431"/>
      <c r="E708" s="299" t="s">
        <v>1045</v>
      </c>
      <c r="F708" s="292" t="s">
        <v>824</v>
      </c>
      <c r="G708" s="290">
        <f ca="1">'Лист2 (2)'!G704</f>
        <v>0</v>
      </c>
    </row>
    <row r="709" spans="1:7" ht="23.25" customHeight="1">
      <c r="A709" s="435"/>
      <c r="B709" s="430"/>
      <c r="C709" s="431"/>
      <c r="D709" s="431"/>
      <c r="E709" s="299" t="s">
        <v>1046</v>
      </c>
      <c r="F709" s="292" t="s">
        <v>824</v>
      </c>
      <c r="G709" s="290">
        <f ca="1">'Лист2 (2)'!G705</f>
        <v>0</v>
      </c>
    </row>
    <row r="710" spans="1:7" ht="23.25" customHeight="1">
      <c r="A710" s="435"/>
      <c r="B710" s="430"/>
      <c r="C710" s="431" t="s">
        <v>1183</v>
      </c>
      <c r="D710" s="431" t="s">
        <v>1189</v>
      </c>
      <c r="E710" s="431"/>
      <c r="F710" s="292" t="s">
        <v>1199</v>
      </c>
      <c r="G710" s="290">
        <f ca="1">'Лист2 (2)'!G706</f>
        <v>2</v>
      </c>
    </row>
    <row r="711" spans="1:7" ht="23.25" customHeight="1">
      <c r="A711" s="435"/>
      <c r="B711" s="430"/>
      <c r="C711" s="431"/>
      <c r="D711" s="431" t="s">
        <v>1190</v>
      </c>
      <c r="E711" s="431"/>
      <c r="F711" s="292" t="s">
        <v>1199</v>
      </c>
      <c r="G711" s="290">
        <f ca="1">'Лист2 (2)'!G707</f>
        <v>0</v>
      </c>
    </row>
    <row r="712" spans="1:7" ht="23.25" customHeight="1">
      <c r="A712" s="435"/>
      <c r="B712" s="430"/>
      <c r="C712" s="431"/>
      <c r="D712" s="431"/>
      <c r="E712" s="431"/>
      <c r="F712" s="292" t="s">
        <v>890</v>
      </c>
      <c r="G712" s="290">
        <f ca="1">'Лист2 (2)'!G708</f>
        <v>0</v>
      </c>
    </row>
    <row r="713" spans="1:7" ht="23.25" customHeight="1">
      <c r="A713" s="430" t="s">
        <v>1150</v>
      </c>
      <c r="B713" s="430"/>
      <c r="C713" s="432" t="s">
        <v>1158</v>
      </c>
      <c r="D713" s="432" t="s">
        <v>1165</v>
      </c>
      <c r="E713" s="293" t="s">
        <v>1194</v>
      </c>
      <c r="F713" s="292" t="s">
        <v>1130</v>
      </c>
      <c r="G713" s="290">
        <f ca="1">'Лист2 (2)'!G709</f>
        <v>19</v>
      </c>
    </row>
    <row r="714" spans="1:7" ht="23.25" customHeight="1">
      <c r="A714" s="430"/>
      <c r="B714" s="430"/>
      <c r="C714" s="432"/>
      <c r="D714" s="432"/>
      <c r="E714" s="293" t="s">
        <v>1169</v>
      </c>
      <c r="F714" s="292" t="s">
        <v>824</v>
      </c>
      <c r="G714" s="290">
        <f ca="1">'Лист2 (2)'!G710</f>
        <v>76</v>
      </c>
    </row>
    <row r="715" spans="1:7" ht="23.25" customHeight="1">
      <c r="A715" s="430"/>
      <c r="B715" s="430"/>
      <c r="C715" s="432"/>
      <c r="D715" s="432"/>
      <c r="E715" s="293" t="s">
        <v>1170</v>
      </c>
      <c r="F715" s="292" t="s">
        <v>824</v>
      </c>
      <c r="G715" s="290">
        <f ca="1">'Лист2 (2)'!G711</f>
        <v>19</v>
      </c>
    </row>
    <row r="716" spans="1:7" ht="23.25" customHeight="1">
      <c r="A716" s="430"/>
      <c r="B716" s="430"/>
      <c r="C716" s="432"/>
      <c r="D716" s="432" t="s">
        <v>1166</v>
      </c>
      <c r="E716" s="293" t="s">
        <v>1197</v>
      </c>
      <c r="F716" s="292" t="s">
        <v>1130</v>
      </c>
      <c r="G716" s="290">
        <f ca="1">'Лист2 (2)'!G712</f>
        <v>13</v>
      </c>
    </row>
    <row r="717" spans="1:7" ht="23.25" customHeight="1">
      <c r="A717" s="430"/>
      <c r="B717" s="430"/>
      <c r="C717" s="432"/>
      <c r="D717" s="432"/>
      <c r="E717" s="293" t="s">
        <v>1169</v>
      </c>
      <c r="F717" s="292" t="s">
        <v>824</v>
      </c>
      <c r="G717" s="290">
        <f ca="1">'Лист2 (2)'!G713</f>
        <v>29</v>
      </c>
    </row>
    <row r="718" spans="1:7" ht="23.25" customHeight="1">
      <c r="A718" s="430"/>
      <c r="B718" s="430"/>
      <c r="C718" s="432"/>
      <c r="D718" s="432"/>
      <c r="E718" s="293" t="s">
        <v>1170</v>
      </c>
      <c r="F718" s="292" t="s">
        <v>824</v>
      </c>
      <c r="G718" s="290">
        <f ca="1">'Лист2 (2)'!G714</f>
        <v>5</v>
      </c>
    </row>
    <row r="719" spans="1:7" ht="23.25" customHeight="1">
      <c r="A719" s="430"/>
      <c r="B719" s="430"/>
      <c r="C719" s="433" t="s">
        <v>1096</v>
      </c>
      <c r="D719" s="433"/>
      <c r="E719" s="433"/>
      <c r="F719" s="292" t="s">
        <v>824</v>
      </c>
      <c r="G719" s="290">
        <f ca="1">'Лист2 (2)'!G715</f>
        <v>0</v>
      </c>
    </row>
    <row r="720" spans="1:7" ht="23.25" customHeight="1">
      <c r="A720" s="430"/>
      <c r="B720" s="430"/>
      <c r="C720" s="433" t="s">
        <v>1160</v>
      </c>
      <c r="D720" s="433"/>
      <c r="E720" s="433"/>
      <c r="F720" s="292" t="s">
        <v>824</v>
      </c>
      <c r="G720" s="290">
        <f ca="1">'Лист2 (2)'!G716</f>
        <v>21</v>
      </c>
    </row>
    <row r="721" spans="1:7" ht="23.25" customHeight="1">
      <c r="A721" s="435" t="s">
        <v>1177</v>
      </c>
      <c r="B721" s="436" t="s">
        <v>1488</v>
      </c>
      <c r="C721" s="436"/>
      <c r="D721" s="436"/>
      <c r="E721" s="436"/>
      <c r="F721" s="292" t="s">
        <v>786</v>
      </c>
      <c r="G721" s="290" t="str">
        <f ca="1">'Лист2 (2)'!G717</f>
        <v>11 класс</v>
      </c>
    </row>
    <row r="722" spans="1:7" ht="23.25" customHeight="1">
      <c r="A722" s="435"/>
      <c r="B722" s="430" t="s">
        <v>1060</v>
      </c>
      <c r="C722" s="431" t="s">
        <v>1065</v>
      </c>
      <c r="D722" s="431"/>
      <c r="E722" s="431"/>
      <c r="F722" s="293" t="s">
        <v>890</v>
      </c>
      <c r="G722" s="290">
        <f ca="1">'Лист2 (2)'!G718</f>
        <v>20</v>
      </c>
    </row>
    <row r="723" spans="1:7" ht="23.25" customHeight="1">
      <c r="A723" s="435"/>
      <c r="B723" s="430"/>
      <c r="C723" s="431" t="s">
        <v>1066</v>
      </c>
      <c r="D723" s="431"/>
      <c r="E723" s="431"/>
      <c r="F723" s="293" t="s">
        <v>890</v>
      </c>
      <c r="G723" s="290">
        <f ca="1">'Лист2 (2)'!G719</f>
        <v>0</v>
      </c>
    </row>
    <row r="724" spans="1:7" ht="23.25" customHeight="1">
      <c r="A724" s="435"/>
      <c r="B724" s="430"/>
      <c r="C724" s="431" t="s">
        <v>1067</v>
      </c>
      <c r="D724" s="431"/>
      <c r="E724" s="431"/>
      <c r="F724" s="293" t="s">
        <v>890</v>
      </c>
      <c r="G724" s="290">
        <f ca="1">'Лист2 (2)'!G720</f>
        <v>0</v>
      </c>
    </row>
    <row r="725" spans="1:7" ht="23.25" customHeight="1">
      <c r="A725" s="435"/>
      <c r="B725" s="430"/>
      <c r="C725" s="431" t="s">
        <v>1068</v>
      </c>
      <c r="D725" s="431"/>
      <c r="E725" s="431"/>
      <c r="F725" s="293" t="s">
        <v>890</v>
      </c>
      <c r="G725" s="290">
        <f ca="1">'Лист2 (2)'!G721</f>
        <v>0</v>
      </c>
    </row>
    <row r="726" spans="1:7" ht="23.25" customHeight="1">
      <c r="A726" s="435"/>
      <c r="B726" s="430"/>
      <c r="C726" s="431" t="s">
        <v>1069</v>
      </c>
      <c r="D726" s="431" t="s">
        <v>1098</v>
      </c>
      <c r="E726" s="431"/>
      <c r="F726" s="293" t="s">
        <v>890</v>
      </c>
      <c r="G726" s="290">
        <f ca="1">'Лист2 (2)'!G722</f>
        <v>2</v>
      </c>
    </row>
    <row r="727" spans="1:7" ht="23.25" customHeight="1">
      <c r="A727" s="435"/>
      <c r="B727" s="430"/>
      <c r="C727" s="431"/>
      <c r="D727" s="431" t="s">
        <v>1099</v>
      </c>
      <c r="E727" s="431"/>
      <c r="F727" s="293" t="s">
        <v>890</v>
      </c>
      <c r="G727" s="290">
        <f ca="1">'Лист2 (2)'!G723</f>
        <v>4</v>
      </c>
    </row>
    <row r="728" spans="1:7" ht="23.25" customHeight="1">
      <c r="A728" s="435"/>
      <c r="B728" s="430"/>
      <c r="C728" s="431"/>
      <c r="D728" s="431" t="s">
        <v>1100</v>
      </c>
      <c r="E728" s="431"/>
      <c r="F728" s="293" t="s">
        <v>890</v>
      </c>
      <c r="G728" s="290">
        <f ca="1">'Лист2 (2)'!G724</f>
        <v>0</v>
      </c>
    </row>
    <row r="729" spans="1:7" ht="23.25" customHeight="1">
      <c r="A729" s="435"/>
      <c r="B729" s="430" t="s">
        <v>1178</v>
      </c>
      <c r="C729" s="431" t="s">
        <v>1071</v>
      </c>
      <c r="D729" s="431" t="s">
        <v>1502</v>
      </c>
      <c r="E729" s="293" t="s">
        <v>1114</v>
      </c>
      <c r="F729" s="293" t="s">
        <v>890</v>
      </c>
      <c r="G729" s="290">
        <f ca="1">'Лист2 (2)'!G725</f>
        <v>0</v>
      </c>
    </row>
    <row r="730" spans="1:7" ht="23.25" customHeight="1">
      <c r="A730" s="435"/>
      <c r="B730" s="430"/>
      <c r="C730" s="431"/>
      <c r="D730" s="431"/>
      <c r="E730" s="293" t="s">
        <v>1115</v>
      </c>
      <c r="F730" s="292" t="s">
        <v>824</v>
      </c>
      <c r="G730" s="290">
        <f ca="1">'Лист2 (2)'!G726</f>
        <v>0</v>
      </c>
    </row>
    <row r="731" spans="1:7" ht="23.25" customHeight="1">
      <c r="A731" s="435"/>
      <c r="B731" s="430"/>
      <c r="C731" s="431"/>
      <c r="D731" s="431"/>
      <c r="E731" s="293" t="s">
        <v>1167</v>
      </c>
      <c r="F731" s="292" t="s">
        <v>824</v>
      </c>
      <c r="G731" s="290">
        <f ca="1">'Лист2 (2)'!G727</f>
        <v>0</v>
      </c>
    </row>
    <row r="732" spans="1:7" ht="23.25" customHeight="1">
      <c r="A732" s="435"/>
      <c r="B732" s="430"/>
      <c r="C732" s="431"/>
      <c r="D732" s="431" t="s">
        <v>1500</v>
      </c>
      <c r="E732" s="431"/>
      <c r="F732" s="292" t="s">
        <v>824</v>
      </c>
      <c r="G732" s="290">
        <f ca="1">'Лист2 (2)'!G728</f>
        <v>0</v>
      </c>
    </row>
    <row r="733" spans="1:7" ht="23.25" customHeight="1">
      <c r="A733" s="435"/>
      <c r="B733" s="430"/>
      <c r="C733" s="431" t="s">
        <v>1072</v>
      </c>
      <c r="D733" s="431" t="s">
        <v>1103</v>
      </c>
      <c r="E733" s="431"/>
      <c r="F733" s="292" t="s">
        <v>824</v>
      </c>
      <c r="G733" s="290">
        <f ca="1">'Лист2 (2)'!G729</f>
        <v>20</v>
      </c>
    </row>
    <row r="734" spans="1:7" ht="23.25" customHeight="1">
      <c r="A734" s="435"/>
      <c r="B734" s="430"/>
      <c r="C734" s="431"/>
      <c r="D734" s="431" t="s">
        <v>1104</v>
      </c>
      <c r="E734" s="431"/>
      <c r="F734" s="292" t="s">
        <v>824</v>
      </c>
      <c r="G734" s="290" t="str">
        <f ca="1">'Лист2 (2)'!G730</f>
        <v/>
      </c>
    </row>
    <row r="735" spans="1:7" ht="23.25" customHeight="1">
      <c r="A735" s="435"/>
      <c r="B735" s="430"/>
      <c r="C735" s="431" t="s">
        <v>1180</v>
      </c>
      <c r="D735" s="431" t="s">
        <v>1503</v>
      </c>
      <c r="E735" s="431"/>
      <c r="F735" s="292" t="s">
        <v>1198</v>
      </c>
      <c r="G735" s="290" t="str">
        <f ca="1">'Лист2 (2)'!G731</f>
        <v xml:space="preserve">другое </v>
      </c>
    </row>
    <row r="736" spans="1:7" ht="23.25" customHeight="1">
      <c r="A736" s="435"/>
      <c r="B736" s="430"/>
      <c r="C736" s="431"/>
      <c r="D736" s="431" t="s">
        <v>1188</v>
      </c>
      <c r="E736" s="293" t="s">
        <v>1191</v>
      </c>
      <c r="F736" s="292" t="s">
        <v>824</v>
      </c>
      <c r="G736" s="290">
        <f ca="1">'Лист2 (2)'!G732</f>
        <v>20</v>
      </c>
    </row>
    <row r="737" spans="1:7" ht="23.25" customHeight="1">
      <c r="A737" s="435"/>
      <c r="B737" s="430"/>
      <c r="C737" s="431"/>
      <c r="D737" s="431"/>
      <c r="E737" s="293" t="s">
        <v>1192</v>
      </c>
      <c r="F737" s="292" t="s">
        <v>824</v>
      </c>
      <c r="G737" s="290">
        <f ca="1">'Лист2 (2)'!G733</f>
        <v>0</v>
      </c>
    </row>
    <row r="738" spans="1:7" ht="23.25" customHeight="1">
      <c r="A738" s="435"/>
      <c r="B738" s="430"/>
      <c r="C738" s="431" t="s">
        <v>1181</v>
      </c>
      <c r="D738" s="431"/>
      <c r="E738" s="431"/>
      <c r="F738" s="292" t="s">
        <v>786</v>
      </c>
      <c r="G738" s="290" t="str">
        <f ca="1">'Лист2 (2)'!G734</f>
        <v>в первую смену</v>
      </c>
    </row>
    <row r="739" spans="1:7" ht="23.25" customHeight="1">
      <c r="A739" s="435"/>
      <c r="B739" s="430" t="s">
        <v>1179</v>
      </c>
      <c r="C739" s="431" t="s">
        <v>1117</v>
      </c>
      <c r="D739" s="431"/>
      <c r="E739" s="431"/>
      <c r="F739" s="292" t="s">
        <v>786</v>
      </c>
      <c r="G739" s="290" t="str">
        <f ca="1">'Лист2 (2)'!G735</f>
        <v>Универсальный</v>
      </c>
    </row>
    <row r="740" spans="1:7" ht="23.25" customHeight="1">
      <c r="A740" s="435"/>
      <c r="B740" s="430"/>
      <c r="C740" s="431" t="s">
        <v>1504</v>
      </c>
      <c r="D740" s="431"/>
      <c r="E740" s="293"/>
      <c r="F740" s="292"/>
      <c r="G740" s="290">
        <f ca="1">'Лист2 (2)'!G736</f>
        <v>0</v>
      </c>
    </row>
    <row r="741" spans="1:7" ht="23.25" customHeight="1">
      <c r="A741" s="435"/>
      <c r="B741" s="430"/>
      <c r="C741" s="431"/>
      <c r="D741" s="431"/>
      <c r="E741" s="299" t="s">
        <v>1193</v>
      </c>
      <c r="F741" s="292" t="s">
        <v>824</v>
      </c>
      <c r="G741" s="290">
        <f ca="1">'Лист2 (2)'!G737</f>
        <v>20</v>
      </c>
    </row>
    <row r="742" spans="1:7" ht="23.25" customHeight="1">
      <c r="A742" s="435"/>
      <c r="B742" s="430"/>
      <c r="C742" s="431"/>
      <c r="D742" s="431"/>
      <c r="E742" s="299" t="s">
        <v>1030</v>
      </c>
      <c r="F742" s="292" t="s">
        <v>824</v>
      </c>
      <c r="G742" s="290">
        <f ca="1">'Лист2 (2)'!G738</f>
        <v>0</v>
      </c>
    </row>
    <row r="743" spans="1:7" ht="23.25" customHeight="1">
      <c r="A743" s="435"/>
      <c r="B743" s="430"/>
      <c r="C743" s="431"/>
      <c r="D743" s="431"/>
      <c r="E743" s="299" t="s">
        <v>1032</v>
      </c>
      <c r="F743" s="292" t="s">
        <v>824</v>
      </c>
      <c r="G743" s="290">
        <f ca="1">'Лист2 (2)'!G739</f>
        <v>0</v>
      </c>
    </row>
    <row r="744" spans="1:7" ht="23.25" customHeight="1">
      <c r="A744" s="435"/>
      <c r="B744" s="430"/>
      <c r="C744" s="431"/>
      <c r="D744" s="431"/>
      <c r="E744" s="299" t="s">
        <v>1034</v>
      </c>
      <c r="F744" s="292" t="s">
        <v>824</v>
      </c>
      <c r="G744" s="290">
        <f ca="1">'Лист2 (2)'!G740</f>
        <v>0</v>
      </c>
    </row>
    <row r="745" spans="1:7" ht="23.25" customHeight="1">
      <c r="A745" s="435"/>
      <c r="B745" s="430"/>
      <c r="C745" s="431"/>
      <c r="D745" s="431"/>
      <c r="E745" s="299" t="s">
        <v>1036</v>
      </c>
      <c r="F745" s="292" t="s">
        <v>824</v>
      </c>
      <c r="G745" s="290">
        <f ca="1">'Лист2 (2)'!G741</f>
        <v>0</v>
      </c>
    </row>
    <row r="746" spans="1:7" ht="23.25" customHeight="1">
      <c r="A746" s="435"/>
      <c r="B746" s="430"/>
      <c r="C746" s="431"/>
      <c r="D746" s="431"/>
      <c r="E746" s="299" t="s">
        <v>1037</v>
      </c>
      <c r="F746" s="292" t="s">
        <v>824</v>
      </c>
      <c r="G746" s="290">
        <f ca="1">'Лист2 (2)'!G742</f>
        <v>0</v>
      </c>
    </row>
    <row r="747" spans="1:7" ht="23.25" customHeight="1">
      <c r="A747" s="435"/>
      <c r="B747" s="430"/>
      <c r="C747" s="431"/>
      <c r="D747" s="431"/>
      <c r="E747" s="299" t="s">
        <v>1038</v>
      </c>
      <c r="F747" s="292" t="s">
        <v>824</v>
      </c>
      <c r="G747" s="290">
        <f ca="1">'Лист2 (2)'!G743</f>
        <v>0</v>
      </c>
    </row>
    <row r="748" spans="1:7" ht="23.25" customHeight="1">
      <c r="A748" s="435"/>
      <c r="B748" s="430"/>
      <c r="C748" s="431"/>
      <c r="D748" s="431"/>
      <c r="E748" s="299" t="s">
        <v>1039</v>
      </c>
      <c r="F748" s="292" t="s">
        <v>824</v>
      </c>
      <c r="G748" s="290">
        <f ca="1">'Лист2 (2)'!G744</f>
        <v>0</v>
      </c>
    </row>
    <row r="749" spans="1:7" ht="23.25" customHeight="1">
      <c r="A749" s="435"/>
      <c r="B749" s="430"/>
      <c r="C749" s="431"/>
      <c r="D749" s="431"/>
      <c r="E749" s="299" t="s">
        <v>1040</v>
      </c>
      <c r="F749" s="292" t="s">
        <v>824</v>
      </c>
      <c r="G749" s="290">
        <f ca="1">'Лист2 (2)'!G745</f>
        <v>0</v>
      </c>
    </row>
    <row r="750" spans="1:7" ht="23.25" customHeight="1">
      <c r="A750" s="435"/>
      <c r="B750" s="430"/>
      <c r="C750" s="431"/>
      <c r="D750" s="431"/>
      <c r="E750" s="299" t="s">
        <v>1041</v>
      </c>
      <c r="F750" s="292" t="s">
        <v>824</v>
      </c>
      <c r="G750" s="290">
        <f ca="1">'Лист2 (2)'!G746</f>
        <v>0</v>
      </c>
    </row>
    <row r="751" spans="1:7" ht="23.25" customHeight="1">
      <c r="A751" s="435"/>
      <c r="B751" s="430"/>
      <c r="C751" s="431"/>
      <c r="D751" s="431"/>
      <c r="E751" s="299" t="s">
        <v>1042</v>
      </c>
      <c r="F751" s="292" t="s">
        <v>824</v>
      </c>
      <c r="G751" s="290">
        <f ca="1">'Лист2 (2)'!G747</f>
        <v>20</v>
      </c>
    </row>
    <row r="752" spans="1:7" ht="23.25" customHeight="1">
      <c r="A752" s="435"/>
      <c r="B752" s="430"/>
      <c r="C752" s="431"/>
      <c r="D752" s="431"/>
      <c r="E752" s="299" t="s">
        <v>1043</v>
      </c>
      <c r="F752" s="292" t="s">
        <v>824</v>
      </c>
      <c r="G752" s="290">
        <f ca="1">'Лист2 (2)'!G748</f>
        <v>0</v>
      </c>
    </row>
    <row r="753" spans="1:7" ht="23.25" customHeight="1">
      <c r="A753" s="435"/>
      <c r="B753" s="430"/>
      <c r="C753" s="431"/>
      <c r="D753" s="431"/>
      <c r="E753" s="299" t="s">
        <v>1044</v>
      </c>
      <c r="F753" s="292" t="s">
        <v>824</v>
      </c>
      <c r="G753" s="290">
        <f ca="1">'Лист2 (2)'!G749</f>
        <v>0</v>
      </c>
    </row>
    <row r="754" spans="1:7" ht="23.25" customHeight="1">
      <c r="A754" s="435"/>
      <c r="B754" s="430"/>
      <c r="C754" s="431"/>
      <c r="D754" s="431"/>
      <c r="E754" s="299" t="s">
        <v>1045</v>
      </c>
      <c r="F754" s="292" t="s">
        <v>824</v>
      </c>
      <c r="G754" s="290">
        <f ca="1">'Лист2 (2)'!G750</f>
        <v>0</v>
      </c>
    </row>
    <row r="755" spans="1:7" ht="23.25" customHeight="1">
      <c r="A755" s="435"/>
      <c r="B755" s="430"/>
      <c r="C755" s="431"/>
      <c r="D755" s="431"/>
      <c r="E755" s="299" t="s">
        <v>1046</v>
      </c>
      <c r="F755" s="292" t="s">
        <v>824</v>
      </c>
      <c r="G755" s="290">
        <f ca="1">'Лист2 (2)'!G751</f>
        <v>0</v>
      </c>
    </row>
    <row r="756" spans="1:7" ht="23.25" customHeight="1">
      <c r="A756" s="435"/>
      <c r="B756" s="430"/>
      <c r="C756" s="431" t="s">
        <v>1183</v>
      </c>
      <c r="D756" s="431" t="s">
        <v>1189</v>
      </c>
      <c r="E756" s="431"/>
      <c r="F756" s="292" t="s">
        <v>1199</v>
      </c>
      <c r="G756" s="290">
        <f ca="1">'Лист2 (2)'!G752</f>
        <v>7</v>
      </c>
    </row>
    <row r="757" spans="1:7" ht="23.25" customHeight="1">
      <c r="A757" s="435"/>
      <c r="B757" s="430"/>
      <c r="C757" s="431"/>
      <c r="D757" s="431" t="s">
        <v>1190</v>
      </c>
      <c r="E757" s="431"/>
      <c r="F757" s="292" t="s">
        <v>1199</v>
      </c>
      <c r="G757" s="290">
        <f ca="1">'Лист2 (2)'!G753</f>
        <v>2</v>
      </c>
    </row>
    <row r="758" spans="1:7" ht="23.25" customHeight="1">
      <c r="A758" s="435"/>
      <c r="B758" s="430"/>
      <c r="C758" s="431"/>
      <c r="D758" s="431"/>
      <c r="E758" s="431"/>
      <c r="F758" s="292" t="s">
        <v>890</v>
      </c>
      <c r="G758" s="290">
        <f ca="1">'Лист2 (2)'!G754</f>
        <v>20</v>
      </c>
    </row>
    <row r="759" spans="1:7" ht="23.25" customHeight="1">
      <c r="A759" s="430" t="s">
        <v>1150</v>
      </c>
      <c r="B759" s="430"/>
      <c r="C759" s="432" t="s">
        <v>1158</v>
      </c>
      <c r="D759" s="432" t="s">
        <v>1165</v>
      </c>
      <c r="E759" s="293" t="s">
        <v>1194</v>
      </c>
      <c r="F759" s="292" t="s">
        <v>1130</v>
      </c>
      <c r="G759" s="290">
        <f ca="1">'Лист2 (2)'!G755</f>
        <v>17</v>
      </c>
    </row>
    <row r="760" spans="1:7" ht="23.25" customHeight="1">
      <c r="A760" s="430"/>
      <c r="B760" s="430"/>
      <c r="C760" s="432"/>
      <c r="D760" s="432"/>
      <c r="E760" s="293" t="s">
        <v>1169</v>
      </c>
      <c r="F760" s="292" t="s">
        <v>824</v>
      </c>
      <c r="G760" s="290">
        <f ca="1">'Лист2 (2)'!G756</f>
        <v>84</v>
      </c>
    </row>
    <row r="761" spans="1:7" ht="23.25" customHeight="1">
      <c r="A761" s="430"/>
      <c r="B761" s="430"/>
      <c r="C761" s="432"/>
      <c r="D761" s="432"/>
      <c r="E761" s="293" t="s">
        <v>1170</v>
      </c>
      <c r="F761" s="292" t="s">
        <v>824</v>
      </c>
      <c r="G761" s="290">
        <f ca="1">'Лист2 (2)'!G757</f>
        <v>11</v>
      </c>
    </row>
    <row r="762" spans="1:7" ht="23.25" customHeight="1">
      <c r="A762" s="430"/>
      <c r="B762" s="430"/>
      <c r="C762" s="432"/>
      <c r="D762" s="432" t="s">
        <v>1166</v>
      </c>
      <c r="E762" s="293" t="s">
        <v>1197</v>
      </c>
      <c r="F762" s="292" t="s">
        <v>1130</v>
      </c>
      <c r="G762" s="290">
        <f ca="1">'Лист2 (2)'!G758</f>
        <v>10</v>
      </c>
    </row>
    <row r="763" spans="1:7" ht="23.25" customHeight="1">
      <c r="A763" s="430"/>
      <c r="B763" s="430"/>
      <c r="C763" s="432"/>
      <c r="D763" s="432"/>
      <c r="E763" s="293" t="s">
        <v>1169</v>
      </c>
      <c r="F763" s="292" t="s">
        <v>824</v>
      </c>
      <c r="G763" s="290">
        <f ca="1">'Лист2 (2)'!G759</f>
        <v>13</v>
      </c>
    </row>
    <row r="764" spans="1:7" ht="23.25" customHeight="1">
      <c r="A764" s="430"/>
      <c r="B764" s="430"/>
      <c r="C764" s="432"/>
      <c r="D764" s="432"/>
      <c r="E764" s="293" t="s">
        <v>1170</v>
      </c>
      <c r="F764" s="292" t="s">
        <v>824</v>
      </c>
      <c r="G764" s="290">
        <f ca="1">'Лист2 (2)'!G760</f>
        <v>3</v>
      </c>
    </row>
    <row r="765" spans="1:7" ht="23.25" customHeight="1">
      <c r="A765" s="430"/>
      <c r="B765" s="430"/>
      <c r="C765" s="433" t="s">
        <v>1096</v>
      </c>
      <c r="D765" s="433"/>
      <c r="E765" s="433"/>
      <c r="F765" s="292" t="s">
        <v>824</v>
      </c>
      <c r="G765" s="290">
        <f ca="1">'Лист2 (2)'!G761</f>
        <v>0</v>
      </c>
    </row>
    <row r="766" spans="1:7" ht="23.25" customHeight="1">
      <c r="A766" s="430"/>
      <c r="B766" s="430"/>
      <c r="C766" s="433" t="s">
        <v>1160</v>
      </c>
      <c r="D766" s="433"/>
      <c r="E766" s="433"/>
      <c r="F766" s="292" t="s">
        <v>824</v>
      </c>
      <c r="G766" s="290">
        <f ca="1">'Лист2 (2)'!G762</f>
        <v>20</v>
      </c>
    </row>
    <row r="767" spans="1:7" ht="23.25" customHeight="1">
      <c r="A767" s="435" t="s">
        <v>1177</v>
      </c>
      <c r="B767" s="436" t="s">
        <v>1488</v>
      </c>
      <c r="C767" s="436"/>
      <c r="D767" s="436"/>
      <c r="E767" s="436"/>
      <c r="F767" s="292" t="s">
        <v>786</v>
      </c>
      <c r="G767" s="290">
        <f ca="1">'Лист2 (2)'!G763</f>
        <v>0</v>
      </c>
    </row>
    <row r="768" spans="1:7" ht="23.25" customHeight="1">
      <c r="A768" s="435"/>
      <c r="B768" s="430" t="s">
        <v>1060</v>
      </c>
      <c r="C768" s="431" t="s">
        <v>1065</v>
      </c>
      <c r="D768" s="431"/>
      <c r="E768" s="431"/>
      <c r="F768" s="293" t="s">
        <v>890</v>
      </c>
      <c r="G768" s="290">
        <f ca="1">'Лист2 (2)'!G764</f>
        <v>0</v>
      </c>
    </row>
    <row r="769" spans="1:7" ht="23.25" customHeight="1">
      <c r="A769" s="435"/>
      <c r="B769" s="430"/>
      <c r="C769" s="431" t="s">
        <v>1066</v>
      </c>
      <c r="D769" s="431"/>
      <c r="E769" s="431"/>
      <c r="F769" s="293" t="s">
        <v>890</v>
      </c>
      <c r="G769" s="290">
        <f ca="1">'Лист2 (2)'!G765</f>
        <v>0</v>
      </c>
    </row>
    <row r="770" spans="1:7" ht="23.25" customHeight="1">
      <c r="A770" s="435"/>
      <c r="B770" s="430"/>
      <c r="C770" s="431" t="s">
        <v>1067</v>
      </c>
      <c r="D770" s="431"/>
      <c r="E770" s="431"/>
      <c r="F770" s="293" t="s">
        <v>890</v>
      </c>
      <c r="G770" s="290">
        <f ca="1">'Лист2 (2)'!G766</f>
        <v>0</v>
      </c>
    </row>
    <row r="771" spans="1:7" ht="23.25" customHeight="1">
      <c r="A771" s="435"/>
      <c r="B771" s="430"/>
      <c r="C771" s="431" t="s">
        <v>1068</v>
      </c>
      <c r="D771" s="431"/>
      <c r="E771" s="431"/>
      <c r="F771" s="293" t="s">
        <v>890</v>
      </c>
      <c r="G771" s="290">
        <f ca="1">'Лист2 (2)'!G767</f>
        <v>0</v>
      </c>
    </row>
    <row r="772" spans="1:7" ht="23.25" customHeight="1">
      <c r="A772" s="435"/>
      <c r="B772" s="430"/>
      <c r="C772" s="431" t="s">
        <v>1069</v>
      </c>
      <c r="D772" s="431" t="s">
        <v>1098</v>
      </c>
      <c r="E772" s="431"/>
      <c r="F772" s="293" t="s">
        <v>890</v>
      </c>
      <c r="G772" s="290">
        <f ca="1">'Лист2 (2)'!G768</f>
        <v>0</v>
      </c>
    </row>
    <row r="773" spans="1:7" ht="23.25" customHeight="1">
      <c r="A773" s="435"/>
      <c r="B773" s="430"/>
      <c r="C773" s="431"/>
      <c r="D773" s="431" t="s">
        <v>1099</v>
      </c>
      <c r="E773" s="431"/>
      <c r="F773" s="293" t="s">
        <v>890</v>
      </c>
      <c r="G773" s="290">
        <f ca="1">'Лист2 (2)'!G769</f>
        <v>0</v>
      </c>
    </row>
    <row r="774" spans="1:7" ht="23.25" customHeight="1">
      <c r="A774" s="435"/>
      <c r="B774" s="430"/>
      <c r="C774" s="431"/>
      <c r="D774" s="431" t="s">
        <v>1100</v>
      </c>
      <c r="E774" s="431"/>
      <c r="F774" s="293" t="s">
        <v>890</v>
      </c>
      <c r="G774" s="290">
        <f ca="1">'Лист2 (2)'!G770</f>
        <v>0</v>
      </c>
    </row>
    <row r="775" spans="1:7" ht="23.25" customHeight="1">
      <c r="A775" s="435"/>
      <c r="B775" s="430" t="s">
        <v>1178</v>
      </c>
      <c r="C775" s="431" t="s">
        <v>1071</v>
      </c>
      <c r="D775" s="431" t="s">
        <v>1502</v>
      </c>
      <c r="E775" s="293" t="s">
        <v>1114</v>
      </c>
      <c r="F775" s="293" t="s">
        <v>890</v>
      </c>
      <c r="G775" s="290">
        <f ca="1">'Лист2 (2)'!G771</f>
        <v>0</v>
      </c>
    </row>
    <row r="776" spans="1:7" ht="23.25" customHeight="1">
      <c r="A776" s="435"/>
      <c r="B776" s="430"/>
      <c r="C776" s="431"/>
      <c r="D776" s="431"/>
      <c r="E776" s="293" t="s">
        <v>1115</v>
      </c>
      <c r="F776" s="292" t="s">
        <v>824</v>
      </c>
      <c r="G776" s="290">
        <f ca="1">'Лист2 (2)'!G772</f>
        <v>0</v>
      </c>
    </row>
    <row r="777" spans="1:7" ht="23.25" customHeight="1">
      <c r="A777" s="435"/>
      <c r="B777" s="430"/>
      <c r="C777" s="431"/>
      <c r="D777" s="431"/>
      <c r="E777" s="293" t="s">
        <v>1167</v>
      </c>
      <c r="F777" s="292" t="s">
        <v>824</v>
      </c>
      <c r="G777" s="290">
        <f ca="1">'Лист2 (2)'!G773</f>
        <v>0</v>
      </c>
    </row>
    <row r="778" spans="1:7" ht="23.25" customHeight="1">
      <c r="A778" s="435"/>
      <c r="B778" s="430"/>
      <c r="C778" s="431"/>
      <c r="D778" s="431" t="s">
        <v>1500</v>
      </c>
      <c r="E778" s="431"/>
      <c r="F778" s="292" t="s">
        <v>824</v>
      </c>
      <c r="G778" s="290">
        <f ca="1">'Лист2 (2)'!G774</f>
        <v>0</v>
      </c>
    </row>
    <row r="779" spans="1:7" ht="23.25" customHeight="1">
      <c r="A779" s="435"/>
      <c r="B779" s="430"/>
      <c r="C779" s="431" t="s">
        <v>1072</v>
      </c>
      <c r="D779" s="431" t="s">
        <v>1103</v>
      </c>
      <c r="E779" s="431"/>
      <c r="F779" s="292" t="s">
        <v>824</v>
      </c>
      <c r="G779" s="290">
        <f ca="1">'Лист2 (2)'!G775</f>
        <v>0</v>
      </c>
    </row>
    <row r="780" spans="1:7" ht="23.25" customHeight="1">
      <c r="A780" s="435"/>
      <c r="B780" s="430"/>
      <c r="C780" s="431"/>
      <c r="D780" s="431" t="s">
        <v>1104</v>
      </c>
      <c r="E780" s="431"/>
      <c r="F780" s="292" t="s">
        <v>824</v>
      </c>
      <c r="G780" s="290" t="str">
        <f ca="1">'Лист2 (2)'!G776</f>
        <v/>
      </c>
    </row>
    <row r="781" spans="1:7" ht="23.25" customHeight="1">
      <c r="A781" s="435"/>
      <c r="B781" s="430"/>
      <c r="C781" s="431" t="s">
        <v>1180</v>
      </c>
      <c r="D781" s="431" t="s">
        <v>1503</v>
      </c>
      <c r="E781" s="431"/>
      <c r="F781" s="292" t="s">
        <v>1198</v>
      </c>
      <c r="G781" s="290">
        <f ca="1">'Лист2 (2)'!G777</f>
        <v>0</v>
      </c>
    </row>
    <row r="782" spans="1:7" ht="23.25" customHeight="1">
      <c r="A782" s="435"/>
      <c r="B782" s="430"/>
      <c r="C782" s="431"/>
      <c r="D782" s="431" t="s">
        <v>1188</v>
      </c>
      <c r="E782" s="293" t="s">
        <v>1191</v>
      </c>
      <c r="F782" s="292" t="s">
        <v>824</v>
      </c>
      <c r="G782" s="290">
        <f ca="1">'Лист2 (2)'!G778</f>
        <v>0</v>
      </c>
    </row>
    <row r="783" spans="1:7" ht="23.25" customHeight="1">
      <c r="A783" s="435"/>
      <c r="B783" s="430"/>
      <c r="C783" s="431"/>
      <c r="D783" s="431"/>
      <c r="E783" s="293" t="s">
        <v>1192</v>
      </c>
      <c r="F783" s="292" t="s">
        <v>824</v>
      </c>
      <c r="G783" s="290">
        <f ca="1">'Лист2 (2)'!G779</f>
        <v>0</v>
      </c>
    </row>
    <row r="784" spans="1:7" ht="23.25" customHeight="1">
      <c r="A784" s="435"/>
      <c r="B784" s="430"/>
      <c r="C784" s="431" t="s">
        <v>1181</v>
      </c>
      <c r="D784" s="431"/>
      <c r="E784" s="431"/>
      <c r="F784" s="292" t="s">
        <v>786</v>
      </c>
      <c r="G784" s="290">
        <f ca="1">'Лист2 (2)'!G780</f>
        <v>0</v>
      </c>
    </row>
    <row r="785" spans="1:7" ht="23.25" customHeight="1">
      <c r="A785" s="435"/>
      <c r="B785" s="430" t="s">
        <v>1179</v>
      </c>
      <c r="C785" s="431" t="s">
        <v>1117</v>
      </c>
      <c r="D785" s="431"/>
      <c r="E785" s="431"/>
      <c r="F785" s="292" t="s">
        <v>786</v>
      </c>
      <c r="G785" s="290">
        <f ca="1">'Лист2 (2)'!G781</f>
        <v>0</v>
      </c>
    </row>
    <row r="786" spans="1:7" ht="23.25" customHeight="1">
      <c r="A786" s="435"/>
      <c r="B786" s="430"/>
      <c r="C786" s="431" t="s">
        <v>1504</v>
      </c>
      <c r="D786" s="431"/>
      <c r="E786" s="293"/>
      <c r="F786" s="292"/>
      <c r="G786" s="290">
        <f ca="1">'Лист2 (2)'!G782</f>
        <v>0</v>
      </c>
    </row>
    <row r="787" spans="1:7" ht="23.25" customHeight="1">
      <c r="A787" s="435"/>
      <c r="B787" s="430"/>
      <c r="C787" s="431"/>
      <c r="D787" s="431"/>
      <c r="E787" s="299" t="s">
        <v>1193</v>
      </c>
      <c r="F787" s="292" t="s">
        <v>824</v>
      </c>
      <c r="G787" s="290">
        <f ca="1">'Лист2 (2)'!G783</f>
        <v>0</v>
      </c>
    </row>
    <row r="788" spans="1:7" ht="23.25" customHeight="1">
      <c r="A788" s="435"/>
      <c r="B788" s="430"/>
      <c r="C788" s="431"/>
      <c r="D788" s="431"/>
      <c r="E788" s="299" t="s">
        <v>1030</v>
      </c>
      <c r="F788" s="292" t="s">
        <v>824</v>
      </c>
      <c r="G788" s="290">
        <f ca="1">'Лист2 (2)'!G784</f>
        <v>0</v>
      </c>
    </row>
    <row r="789" spans="1:7" ht="23.25" customHeight="1">
      <c r="A789" s="435"/>
      <c r="B789" s="430"/>
      <c r="C789" s="431"/>
      <c r="D789" s="431"/>
      <c r="E789" s="299" t="s">
        <v>1032</v>
      </c>
      <c r="F789" s="292" t="s">
        <v>824</v>
      </c>
      <c r="G789" s="290">
        <f ca="1">'Лист2 (2)'!G785</f>
        <v>0</v>
      </c>
    </row>
    <row r="790" spans="1:7" ht="23.25" customHeight="1">
      <c r="A790" s="435"/>
      <c r="B790" s="430"/>
      <c r="C790" s="431"/>
      <c r="D790" s="431"/>
      <c r="E790" s="299" t="s">
        <v>1034</v>
      </c>
      <c r="F790" s="292" t="s">
        <v>824</v>
      </c>
      <c r="G790" s="290">
        <f ca="1">'Лист2 (2)'!G786</f>
        <v>0</v>
      </c>
    </row>
    <row r="791" spans="1:7" ht="23.25" customHeight="1">
      <c r="A791" s="435"/>
      <c r="B791" s="430"/>
      <c r="C791" s="431"/>
      <c r="D791" s="431"/>
      <c r="E791" s="299" t="s">
        <v>1036</v>
      </c>
      <c r="F791" s="292" t="s">
        <v>824</v>
      </c>
      <c r="G791" s="290">
        <f ca="1">'Лист2 (2)'!G787</f>
        <v>0</v>
      </c>
    </row>
    <row r="792" spans="1:7" ht="23.25" customHeight="1">
      <c r="A792" s="435"/>
      <c r="B792" s="430"/>
      <c r="C792" s="431"/>
      <c r="D792" s="431"/>
      <c r="E792" s="299" t="s">
        <v>1037</v>
      </c>
      <c r="F792" s="292" t="s">
        <v>824</v>
      </c>
      <c r="G792" s="290">
        <f ca="1">'Лист2 (2)'!G788</f>
        <v>0</v>
      </c>
    </row>
    <row r="793" spans="1:7" ht="23.25" customHeight="1">
      <c r="A793" s="435"/>
      <c r="B793" s="430"/>
      <c r="C793" s="431"/>
      <c r="D793" s="431"/>
      <c r="E793" s="299" t="s">
        <v>1038</v>
      </c>
      <c r="F793" s="292" t="s">
        <v>824</v>
      </c>
      <c r="G793" s="290">
        <f ca="1">'Лист2 (2)'!G789</f>
        <v>0</v>
      </c>
    </row>
    <row r="794" spans="1:7" ht="23.25" customHeight="1">
      <c r="A794" s="435"/>
      <c r="B794" s="430"/>
      <c r="C794" s="431"/>
      <c r="D794" s="431"/>
      <c r="E794" s="299" t="s">
        <v>1039</v>
      </c>
      <c r="F794" s="292" t="s">
        <v>824</v>
      </c>
      <c r="G794" s="290">
        <f ca="1">'Лист2 (2)'!G790</f>
        <v>0</v>
      </c>
    </row>
    <row r="795" spans="1:7" ht="23.25" customHeight="1">
      <c r="A795" s="435"/>
      <c r="B795" s="430"/>
      <c r="C795" s="431"/>
      <c r="D795" s="431"/>
      <c r="E795" s="299" t="s">
        <v>1040</v>
      </c>
      <c r="F795" s="292" t="s">
        <v>824</v>
      </c>
      <c r="G795" s="290">
        <f ca="1">'Лист2 (2)'!G791</f>
        <v>0</v>
      </c>
    </row>
    <row r="796" spans="1:7" ht="23.25" customHeight="1">
      <c r="A796" s="435"/>
      <c r="B796" s="430"/>
      <c r="C796" s="431"/>
      <c r="D796" s="431"/>
      <c r="E796" s="299" t="s">
        <v>1041</v>
      </c>
      <c r="F796" s="292" t="s">
        <v>824</v>
      </c>
      <c r="G796" s="290">
        <f ca="1">'Лист2 (2)'!G792</f>
        <v>0</v>
      </c>
    </row>
    <row r="797" spans="1:7" ht="23.25" customHeight="1">
      <c r="A797" s="435"/>
      <c r="B797" s="430"/>
      <c r="C797" s="431"/>
      <c r="D797" s="431"/>
      <c r="E797" s="299" t="s">
        <v>1042</v>
      </c>
      <c r="F797" s="292" t="s">
        <v>824</v>
      </c>
      <c r="G797" s="290">
        <f ca="1">'Лист2 (2)'!G793</f>
        <v>0</v>
      </c>
    </row>
    <row r="798" spans="1:7" ht="23.25" customHeight="1">
      <c r="A798" s="435"/>
      <c r="B798" s="430"/>
      <c r="C798" s="431"/>
      <c r="D798" s="431"/>
      <c r="E798" s="299" t="s">
        <v>1043</v>
      </c>
      <c r="F798" s="292" t="s">
        <v>824</v>
      </c>
      <c r="G798" s="290">
        <f ca="1">'Лист2 (2)'!G794</f>
        <v>0</v>
      </c>
    </row>
    <row r="799" spans="1:7" ht="23.25" customHeight="1">
      <c r="A799" s="435"/>
      <c r="B799" s="430"/>
      <c r="C799" s="431"/>
      <c r="D799" s="431"/>
      <c r="E799" s="299" t="s">
        <v>1044</v>
      </c>
      <c r="F799" s="292" t="s">
        <v>824</v>
      </c>
      <c r="G799" s="290">
        <f ca="1">'Лист2 (2)'!G795</f>
        <v>0</v>
      </c>
    </row>
    <row r="800" spans="1:7" ht="23.25" customHeight="1">
      <c r="A800" s="435"/>
      <c r="B800" s="430"/>
      <c r="C800" s="431"/>
      <c r="D800" s="431"/>
      <c r="E800" s="299" t="s">
        <v>1045</v>
      </c>
      <c r="F800" s="292" t="s">
        <v>824</v>
      </c>
      <c r="G800" s="290">
        <f ca="1">'Лист2 (2)'!G796</f>
        <v>0</v>
      </c>
    </row>
    <row r="801" spans="1:7" ht="23.25" customHeight="1">
      <c r="A801" s="435"/>
      <c r="B801" s="430"/>
      <c r="C801" s="431"/>
      <c r="D801" s="431"/>
      <c r="E801" s="299" t="s">
        <v>1046</v>
      </c>
      <c r="F801" s="292" t="s">
        <v>824</v>
      </c>
      <c r="G801" s="290">
        <f ca="1">'Лист2 (2)'!G797</f>
        <v>0</v>
      </c>
    </row>
    <row r="802" spans="1:7" ht="23.25" customHeight="1">
      <c r="A802" s="435"/>
      <c r="B802" s="430"/>
      <c r="C802" s="431" t="s">
        <v>1183</v>
      </c>
      <c r="D802" s="431" t="s">
        <v>1189</v>
      </c>
      <c r="E802" s="431"/>
      <c r="F802" s="292" t="s">
        <v>1199</v>
      </c>
      <c r="G802" s="290">
        <f ca="1">'Лист2 (2)'!G798</f>
        <v>0</v>
      </c>
    </row>
    <row r="803" spans="1:7" ht="23.25" customHeight="1">
      <c r="A803" s="435"/>
      <c r="B803" s="430"/>
      <c r="C803" s="431"/>
      <c r="D803" s="431" t="s">
        <v>1190</v>
      </c>
      <c r="E803" s="431"/>
      <c r="F803" s="292" t="s">
        <v>1199</v>
      </c>
      <c r="G803" s="290">
        <f ca="1">'Лист2 (2)'!G799</f>
        <v>0</v>
      </c>
    </row>
    <row r="804" spans="1:7" ht="23.25" customHeight="1">
      <c r="A804" s="435"/>
      <c r="B804" s="430"/>
      <c r="C804" s="431"/>
      <c r="D804" s="431"/>
      <c r="E804" s="431"/>
      <c r="F804" s="292" t="s">
        <v>890</v>
      </c>
      <c r="G804" s="290">
        <f ca="1">'Лист2 (2)'!G800</f>
        <v>0</v>
      </c>
    </row>
    <row r="805" spans="1:7" ht="23.25" customHeight="1">
      <c r="A805" s="430" t="s">
        <v>1150</v>
      </c>
      <c r="B805" s="430"/>
      <c r="C805" s="432" t="s">
        <v>1158</v>
      </c>
      <c r="D805" s="432" t="s">
        <v>1165</v>
      </c>
      <c r="E805" s="293" t="s">
        <v>1194</v>
      </c>
      <c r="F805" s="292" t="s">
        <v>1130</v>
      </c>
      <c r="G805" s="290">
        <f ca="1">'Лист2 (2)'!G801</f>
        <v>0</v>
      </c>
    </row>
    <row r="806" spans="1:7" ht="23.25" customHeight="1">
      <c r="A806" s="430"/>
      <c r="B806" s="430"/>
      <c r="C806" s="432"/>
      <c r="D806" s="432"/>
      <c r="E806" s="293" t="s">
        <v>1169</v>
      </c>
      <c r="F806" s="292" t="s">
        <v>824</v>
      </c>
      <c r="G806" s="290">
        <f ca="1">'Лист2 (2)'!G802</f>
        <v>0</v>
      </c>
    </row>
    <row r="807" spans="1:7" ht="23.25" customHeight="1">
      <c r="A807" s="430"/>
      <c r="B807" s="430"/>
      <c r="C807" s="432"/>
      <c r="D807" s="432"/>
      <c r="E807" s="293" t="s">
        <v>1170</v>
      </c>
      <c r="F807" s="292" t="s">
        <v>824</v>
      </c>
      <c r="G807" s="290">
        <f ca="1">'Лист2 (2)'!G803</f>
        <v>0</v>
      </c>
    </row>
    <row r="808" spans="1:7" ht="23.25" customHeight="1">
      <c r="A808" s="430"/>
      <c r="B808" s="430"/>
      <c r="C808" s="432"/>
      <c r="D808" s="432" t="s">
        <v>1166</v>
      </c>
      <c r="E808" s="293" t="s">
        <v>1197</v>
      </c>
      <c r="F808" s="292" t="s">
        <v>1130</v>
      </c>
      <c r="G808" s="290">
        <f ca="1">'Лист2 (2)'!G804</f>
        <v>0</v>
      </c>
    </row>
    <row r="809" spans="1:7" ht="23.25" customHeight="1">
      <c r="A809" s="430"/>
      <c r="B809" s="430"/>
      <c r="C809" s="432"/>
      <c r="D809" s="432"/>
      <c r="E809" s="293" t="s">
        <v>1169</v>
      </c>
      <c r="F809" s="292" t="s">
        <v>824</v>
      </c>
      <c r="G809" s="290">
        <f ca="1">'Лист2 (2)'!G805</f>
        <v>0</v>
      </c>
    </row>
    <row r="810" spans="1:7" ht="23.25" customHeight="1">
      <c r="A810" s="430"/>
      <c r="B810" s="430"/>
      <c r="C810" s="432"/>
      <c r="D810" s="432"/>
      <c r="E810" s="293" t="s">
        <v>1170</v>
      </c>
      <c r="F810" s="292" t="s">
        <v>824</v>
      </c>
      <c r="G810" s="290">
        <f ca="1">'Лист2 (2)'!G806</f>
        <v>0</v>
      </c>
    </row>
    <row r="811" spans="1:7" ht="23.25" customHeight="1">
      <c r="A811" s="430"/>
      <c r="B811" s="430"/>
      <c r="C811" s="433" t="s">
        <v>1096</v>
      </c>
      <c r="D811" s="433"/>
      <c r="E811" s="433"/>
      <c r="F811" s="292" t="s">
        <v>824</v>
      </c>
      <c r="G811" s="290">
        <f ca="1">'Лист2 (2)'!G807</f>
        <v>0</v>
      </c>
    </row>
    <row r="812" spans="1:7" ht="23.25" customHeight="1">
      <c r="A812" s="430"/>
      <c r="B812" s="430"/>
      <c r="C812" s="433" t="s">
        <v>1160</v>
      </c>
      <c r="D812" s="433"/>
      <c r="E812" s="433"/>
      <c r="F812" s="292" t="s">
        <v>824</v>
      </c>
      <c r="G812" s="290">
        <f ca="1">'Лист2 (2)'!G808</f>
        <v>0</v>
      </c>
    </row>
    <row r="813" spans="1:7" ht="23.25" customHeight="1">
      <c r="A813" s="435" t="s">
        <v>1177</v>
      </c>
      <c r="B813" s="436" t="s">
        <v>1488</v>
      </c>
      <c r="C813" s="436"/>
      <c r="D813" s="436"/>
      <c r="E813" s="436"/>
      <c r="F813" s="292" t="s">
        <v>786</v>
      </c>
      <c r="G813" s="290">
        <f ca="1">'Лист2 (2)'!G809</f>
        <v>0</v>
      </c>
    </row>
    <row r="814" spans="1:7" ht="23.25" customHeight="1">
      <c r="A814" s="435"/>
      <c r="B814" s="430" t="s">
        <v>1060</v>
      </c>
      <c r="C814" s="431" t="s">
        <v>1065</v>
      </c>
      <c r="D814" s="431"/>
      <c r="E814" s="431"/>
      <c r="F814" s="293" t="s">
        <v>890</v>
      </c>
      <c r="G814" s="290">
        <f ca="1">'Лист2 (2)'!G810</f>
        <v>0</v>
      </c>
    </row>
    <row r="815" spans="1:7" ht="23.25" customHeight="1">
      <c r="A815" s="435"/>
      <c r="B815" s="430"/>
      <c r="C815" s="431" t="s">
        <v>1066</v>
      </c>
      <c r="D815" s="431"/>
      <c r="E815" s="431"/>
      <c r="F815" s="293" t="s">
        <v>890</v>
      </c>
      <c r="G815" s="290">
        <f ca="1">'Лист2 (2)'!G811</f>
        <v>0</v>
      </c>
    </row>
    <row r="816" spans="1:7" ht="23.25" customHeight="1">
      <c r="A816" s="435"/>
      <c r="B816" s="430"/>
      <c r="C816" s="431" t="s">
        <v>1067</v>
      </c>
      <c r="D816" s="431"/>
      <c r="E816" s="431"/>
      <c r="F816" s="293" t="s">
        <v>890</v>
      </c>
      <c r="G816" s="290">
        <f ca="1">'Лист2 (2)'!G812</f>
        <v>0</v>
      </c>
    </row>
    <row r="817" spans="1:7" ht="23.25" customHeight="1">
      <c r="A817" s="435"/>
      <c r="B817" s="430"/>
      <c r="C817" s="431" t="s">
        <v>1068</v>
      </c>
      <c r="D817" s="431"/>
      <c r="E817" s="431"/>
      <c r="F817" s="293" t="s">
        <v>890</v>
      </c>
      <c r="G817" s="290">
        <f ca="1">'Лист2 (2)'!G813</f>
        <v>0</v>
      </c>
    </row>
    <row r="818" spans="1:7" ht="23.25" customHeight="1">
      <c r="A818" s="435"/>
      <c r="B818" s="430"/>
      <c r="C818" s="431" t="s">
        <v>1069</v>
      </c>
      <c r="D818" s="431" t="s">
        <v>1098</v>
      </c>
      <c r="E818" s="431"/>
      <c r="F818" s="293" t="s">
        <v>890</v>
      </c>
      <c r="G818" s="290">
        <f ca="1">'Лист2 (2)'!G814</f>
        <v>0</v>
      </c>
    </row>
    <row r="819" spans="1:7" ht="23.25" customHeight="1">
      <c r="A819" s="435"/>
      <c r="B819" s="430"/>
      <c r="C819" s="431"/>
      <c r="D819" s="431" t="s">
        <v>1099</v>
      </c>
      <c r="E819" s="431"/>
      <c r="F819" s="293" t="s">
        <v>890</v>
      </c>
      <c r="G819" s="290">
        <f ca="1">'Лист2 (2)'!G815</f>
        <v>0</v>
      </c>
    </row>
    <row r="820" spans="1:7" ht="23.25" customHeight="1">
      <c r="A820" s="435"/>
      <c r="B820" s="430"/>
      <c r="C820" s="431"/>
      <c r="D820" s="431" t="s">
        <v>1100</v>
      </c>
      <c r="E820" s="431"/>
      <c r="F820" s="293" t="s">
        <v>890</v>
      </c>
      <c r="G820" s="290">
        <f ca="1">'Лист2 (2)'!G816</f>
        <v>0</v>
      </c>
    </row>
    <row r="821" spans="1:7" ht="23.25" customHeight="1">
      <c r="A821" s="435"/>
      <c r="B821" s="430" t="s">
        <v>1178</v>
      </c>
      <c r="C821" s="431" t="s">
        <v>1071</v>
      </c>
      <c r="D821" s="431" t="s">
        <v>1502</v>
      </c>
      <c r="E821" s="293" t="s">
        <v>1114</v>
      </c>
      <c r="F821" s="293" t="s">
        <v>890</v>
      </c>
      <c r="G821" s="290">
        <f ca="1">'Лист2 (2)'!G817</f>
        <v>0</v>
      </c>
    </row>
    <row r="822" spans="1:7" ht="23.25" customHeight="1">
      <c r="A822" s="435"/>
      <c r="B822" s="430"/>
      <c r="C822" s="431"/>
      <c r="D822" s="431"/>
      <c r="E822" s="293" t="s">
        <v>1115</v>
      </c>
      <c r="F822" s="292" t="s">
        <v>824</v>
      </c>
      <c r="G822" s="290">
        <f ca="1">'Лист2 (2)'!G818</f>
        <v>0</v>
      </c>
    </row>
    <row r="823" spans="1:7" ht="23.25" customHeight="1">
      <c r="A823" s="435"/>
      <c r="B823" s="430"/>
      <c r="C823" s="431"/>
      <c r="D823" s="431"/>
      <c r="E823" s="293" t="s">
        <v>1167</v>
      </c>
      <c r="F823" s="292" t="s">
        <v>824</v>
      </c>
      <c r="G823" s="290">
        <f ca="1">'Лист2 (2)'!G819</f>
        <v>0</v>
      </c>
    </row>
    <row r="824" spans="1:7" ht="23.25" customHeight="1">
      <c r="A824" s="435"/>
      <c r="B824" s="430"/>
      <c r="C824" s="431"/>
      <c r="D824" s="431" t="s">
        <v>1500</v>
      </c>
      <c r="E824" s="431"/>
      <c r="F824" s="292" t="s">
        <v>824</v>
      </c>
      <c r="G824" s="290">
        <f ca="1">'Лист2 (2)'!G820</f>
        <v>0</v>
      </c>
    </row>
    <row r="825" spans="1:7" ht="23.25" customHeight="1">
      <c r="A825" s="435"/>
      <c r="B825" s="430"/>
      <c r="C825" s="431" t="s">
        <v>1072</v>
      </c>
      <c r="D825" s="431" t="s">
        <v>1103</v>
      </c>
      <c r="E825" s="431"/>
      <c r="F825" s="292" t="s">
        <v>824</v>
      </c>
      <c r="G825" s="290">
        <f ca="1">'Лист2 (2)'!G821</f>
        <v>0</v>
      </c>
    </row>
    <row r="826" spans="1:7" ht="23.25" customHeight="1">
      <c r="A826" s="435"/>
      <c r="B826" s="430"/>
      <c r="C826" s="431"/>
      <c r="D826" s="431" t="s">
        <v>1104</v>
      </c>
      <c r="E826" s="431"/>
      <c r="F826" s="292" t="s">
        <v>824</v>
      </c>
      <c r="G826" s="290" t="str">
        <f ca="1">'Лист2 (2)'!G822</f>
        <v/>
      </c>
    </row>
    <row r="827" spans="1:7" ht="23.25" customHeight="1">
      <c r="A827" s="435"/>
      <c r="B827" s="430"/>
      <c r="C827" s="431" t="s">
        <v>1180</v>
      </c>
      <c r="D827" s="431" t="s">
        <v>1503</v>
      </c>
      <c r="E827" s="431"/>
      <c r="F827" s="292" t="s">
        <v>1198</v>
      </c>
      <c r="G827" s="290">
        <f ca="1">'Лист2 (2)'!G823</f>
        <v>0</v>
      </c>
    </row>
    <row r="828" spans="1:7" ht="23.25" customHeight="1">
      <c r="A828" s="435"/>
      <c r="B828" s="430"/>
      <c r="C828" s="431"/>
      <c r="D828" s="431" t="s">
        <v>1188</v>
      </c>
      <c r="E828" s="293" t="s">
        <v>1191</v>
      </c>
      <c r="F828" s="292" t="s">
        <v>824</v>
      </c>
      <c r="G828" s="290">
        <f ca="1">'Лист2 (2)'!G824</f>
        <v>0</v>
      </c>
    </row>
    <row r="829" spans="1:7" ht="23.25" customHeight="1">
      <c r="A829" s="435"/>
      <c r="B829" s="430"/>
      <c r="C829" s="431"/>
      <c r="D829" s="431"/>
      <c r="E829" s="293" t="s">
        <v>1192</v>
      </c>
      <c r="F829" s="292" t="s">
        <v>824</v>
      </c>
      <c r="G829" s="290">
        <f ca="1">'Лист2 (2)'!G825</f>
        <v>0</v>
      </c>
    </row>
    <row r="830" spans="1:7" ht="23.25" customHeight="1">
      <c r="A830" s="435"/>
      <c r="B830" s="430"/>
      <c r="C830" s="431" t="s">
        <v>1181</v>
      </c>
      <c r="D830" s="431"/>
      <c r="E830" s="431"/>
      <c r="F830" s="292" t="s">
        <v>786</v>
      </c>
      <c r="G830" s="290">
        <f ca="1">'Лист2 (2)'!G826</f>
        <v>0</v>
      </c>
    </row>
    <row r="831" spans="1:7" ht="23.25" customHeight="1">
      <c r="A831" s="435"/>
      <c r="B831" s="430" t="s">
        <v>1179</v>
      </c>
      <c r="C831" s="431" t="s">
        <v>1117</v>
      </c>
      <c r="D831" s="431"/>
      <c r="E831" s="431"/>
      <c r="F831" s="292" t="s">
        <v>786</v>
      </c>
      <c r="G831" s="290">
        <f ca="1">'Лист2 (2)'!G827</f>
        <v>0</v>
      </c>
    </row>
    <row r="832" spans="1:7" ht="23.25" customHeight="1">
      <c r="A832" s="435"/>
      <c r="B832" s="430"/>
      <c r="C832" s="431" t="s">
        <v>1504</v>
      </c>
      <c r="D832" s="431"/>
      <c r="E832" s="293"/>
      <c r="F832" s="292"/>
      <c r="G832" s="290">
        <f ca="1">'Лист2 (2)'!G828</f>
        <v>0</v>
      </c>
    </row>
    <row r="833" spans="1:7" ht="23.25" customHeight="1">
      <c r="A833" s="435"/>
      <c r="B833" s="430"/>
      <c r="C833" s="431"/>
      <c r="D833" s="431"/>
      <c r="E833" s="299" t="s">
        <v>1193</v>
      </c>
      <c r="F833" s="292" t="s">
        <v>824</v>
      </c>
      <c r="G833" s="290">
        <f ca="1">'Лист2 (2)'!G829</f>
        <v>0</v>
      </c>
    </row>
    <row r="834" spans="1:7" ht="23.25" customHeight="1">
      <c r="A834" s="435"/>
      <c r="B834" s="430"/>
      <c r="C834" s="431"/>
      <c r="D834" s="431"/>
      <c r="E834" s="299" t="s">
        <v>1030</v>
      </c>
      <c r="F834" s="292" t="s">
        <v>824</v>
      </c>
      <c r="G834" s="290">
        <f ca="1">'Лист2 (2)'!G830</f>
        <v>0</v>
      </c>
    </row>
    <row r="835" spans="1:7" ht="23.25" customHeight="1">
      <c r="A835" s="435"/>
      <c r="B835" s="430"/>
      <c r="C835" s="431"/>
      <c r="D835" s="431"/>
      <c r="E835" s="299" t="s">
        <v>1032</v>
      </c>
      <c r="F835" s="292" t="s">
        <v>824</v>
      </c>
      <c r="G835" s="290">
        <f ca="1">'Лист2 (2)'!G831</f>
        <v>0</v>
      </c>
    </row>
    <row r="836" spans="1:7" ht="23.25" customHeight="1">
      <c r="A836" s="435"/>
      <c r="B836" s="430"/>
      <c r="C836" s="431"/>
      <c r="D836" s="431"/>
      <c r="E836" s="299" t="s">
        <v>1034</v>
      </c>
      <c r="F836" s="292" t="s">
        <v>824</v>
      </c>
      <c r="G836" s="290">
        <f ca="1">'Лист2 (2)'!G832</f>
        <v>0</v>
      </c>
    </row>
    <row r="837" spans="1:7" ht="23.25" customHeight="1">
      <c r="A837" s="435"/>
      <c r="B837" s="430"/>
      <c r="C837" s="431"/>
      <c r="D837" s="431"/>
      <c r="E837" s="299" t="s">
        <v>1036</v>
      </c>
      <c r="F837" s="292" t="s">
        <v>824</v>
      </c>
      <c r="G837" s="290">
        <f ca="1">'Лист2 (2)'!G833</f>
        <v>0</v>
      </c>
    </row>
    <row r="838" spans="1:7" ht="23.25" customHeight="1">
      <c r="A838" s="435"/>
      <c r="B838" s="430"/>
      <c r="C838" s="431"/>
      <c r="D838" s="431"/>
      <c r="E838" s="299" t="s">
        <v>1037</v>
      </c>
      <c r="F838" s="292" t="s">
        <v>824</v>
      </c>
      <c r="G838" s="290">
        <f ca="1">'Лист2 (2)'!G834</f>
        <v>0</v>
      </c>
    </row>
    <row r="839" spans="1:7" ht="23.25" customHeight="1">
      <c r="A839" s="435"/>
      <c r="B839" s="430"/>
      <c r="C839" s="431"/>
      <c r="D839" s="431"/>
      <c r="E839" s="299" t="s">
        <v>1038</v>
      </c>
      <c r="F839" s="292" t="s">
        <v>824</v>
      </c>
      <c r="G839" s="290">
        <f ca="1">'Лист2 (2)'!G835</f>
        <v>0</v>
      </c>
    </row>
    <row r="840" spans="1:7" ht="23.25" customHeight="1">
      <c r="A840" s="435"/>
      <c r="B840" s="430"/>
      <c r="C840" s="431"/>
      <c r="D840" s="431"/>
      <c r="E840" s="299" t="s">
        <v>1039</v>
      </c>
      <c r="F840" s="292" t="s">
        <v>824</v>
      </c>
      <c r="G840" s="290">
        <f ca="1">'Лист2 (2)'!G836</f>
        <v>0</v>
      </c>
    </row>
    <row r="841" spans="1:7" ht="23.25" customHeight="1">
      <c r="A841" s="435"/>
      <c r="B841" s="430"/>
      <c r="C841" s="431"/>
      <c r="D841" s="431"/>
      <c r="E841" s="299" t="s">
        <v>1040</v>
      </c>
      <c r="F841" s="292" t="s">
        <v>824</v>
      </c>
      <c r="G841" s="290">
        <f ca="1">'Лист2 (2)'!G837</f>
        <v>0</v>
      </c>
    </row>
    <row r="842" spans="1:7" ht="23.25" customHeight="1">
      <c r="A842" s="435"/>
      <c r="B842" s="430"/>
      <c r="C842" s="431"/>
      <c r="D842" s="431"/>
      <c r="E842" s="299" t="s">
        <v>1041</v>
      </c>
      <c r="F842" s="292" t="s">
        <v>824</v>
      </c>
      <c r="G842" s="290">
        <f ca="1">'Лист2 (2)'!G838</f>
        <v>0</v>
      </c>
    </row>
    <row r="843" spans="1:7" ht="23.25" customHeight="1">
      <c r="A843" s="435"/>
      <c r="B843" s="430"/>
      <c r="C843" s="431"/>
      <c r="D843" s="431"/>
      <c r="E843" s="299" t="s">
        <v>1042</v>
      </c>
      <c r="F843" s="292" t="s">
        <v>824</v>
      </c>
      <c r="G843" s="290">
        <f ca="1">'Лист2 (2)'!G839</f>
        <v>0</v>
      </c>
    </row>
    <row r="844" spans="1:7" ht="23.25" customHeight="1">
      <c r="A844" s="435"/>
      <c r="B844" s="430"/>
      <c r="C844" s="431"/>
      <c r="D844" s="431"/>
      <c r="E844" s="299" t="s">
        <v>1043</v>
      </c>
      <c r="F844" s="292" t="s">
        <v>824</v>
      </c>
      <c r="G844" s="290">
        <f ca="1">'Лист2 (2)'!G840</f>
        <v>0</v>
      </c>
    </row>
    <row r="845" spans="1:7" ht="23.25" customHeight="1">
      <c r="A845" s="435"/>
      <c r="B845" s="430"/>
      <c r="C845" s="431"/>
      <c r="D845" s="431"/>
      <c r="E845" s="299" t="s">
        <v>1044</v>
      </c>
      <c r="F845" s="292" t="s">
        <v>824</v>
      </c>
      <c r="G845" s="290">
        <f ca="1">'Лист2 (2)'!G841</f>
        <v>0</v>
      </c>
    </row>
    <row r="846" spans="1:7" ht="23.25" customHeight="1">
      <c r="A846" s="435"/>
      <c r="B846" s="430"/>
      <c r="C846" s="431"/>
      <c r="D846" s="431"/>
      <c r="E846" s="299" t="s">
        <v>1045</v>
      </c>
      <c r="F846" s="292" t="s">
        <v>824</v>
      </c>
      <c r="G846" s="290">
        <f ca="1">'Лист2 (2)'!G842</f>
        <v>0</v>
      </c>
    </row>
    <row r="847" spans="1:7" ht="23.25" customHeight="1">
      <c r="A847" s="435"/>
      <c r="B847" s="430"/>
      <c r="C847" s="431"/>
      <c r="D847" s="431"/>
      <c r="E847" s="299" t="s">
        <v>1046</v>
      </c>
      <c r="F847" s="292" t="s">
        <v>824</v>
      </c>
      <c r="G847" s="290">
        <f ca="1">'Лист2 (2)'!G843</f>
        <v>0</v>
      </c>
    </row>
    <row r="848" spans="1:7" ht="23.25" customHeight="1">
      <c r="A848" s="435"/>
      <c r="B848" s="430"/>
      <c r="C848" s="431" t="s">
        <v>1183</v>
      </c>
      <c r="D848" s="431" t="s">
        <v>1189</v>
      </c>
      <c r="E848" s="431"/>
      <c r="F848" s="292" t="s">
        <v>1199</v>
      </c>
      <c r="G848" s="290">
        <f ca="1">'Лист2 (2)'!G844</f>
        <v>0</v>
      </c>
    </row>
    <row r="849" spans="1:7" ht="23.25" customHeight="1">
      <c r="A849" s="435"/>
      <c r="B849" s="430"/>
      <c r="C849" s="431"/>
      <c r="D849" s="431" t="s">
        <v>1190</v>
      </c>
      <c r="E849" s="431"/>
      <c r="F849" s="292" t="s">
        <v>1199</v>
      </c>
      <c r="G849" s="290">
        <f ca="1">'Лист2 (2)'!G845</f>
        <v>0</v>
      </c>
    </row>
    <row r="850" spans="1:7" ht="23.25" customHeight="1">
      <c r="A850" s="435"/>
      <c r="B850" s="430"/>
      <c r="C850" s="431"/>
      <c r="D850" s="431"/>
      <c r="E850" s="431"/>
      <c r="F850" s="292" t="s">
        <v>890</v>
      </c>
      <c r="G850" s="290">
        <f ca="1">'Лист2 (2)'!G846</f>
        <v>0</v>
      </c>
    </row>
    <row r="851" spans="1:7" ht="23.25" customHeight="1">
      <c r="A851" s="430" t="s">
        <v>1150</v>
      </c>
      <c r="B851" s="430"/>
      <c r="C851" s="432" t="s">
        <v>1158</v>
      </c>
      <c r="D851" s="432" t="s">
        <v>1165</v>
      </c>
      <c r="E851" s="293" t="s">
        <v>1194</v>
      </c>
      <c r="F851" s="292" t="s">
        <v>1130</v>
      </c>
      <c r="G851" s="290">
        <f ca="1">'Лист2 (2)'!G847</f>
        <v>0</v>
      </c>
    </row>
    <row r="852" spans="1:7" ht="23.25" customHeight="1">
      <c r="A852" s="430"/>
      <c r="B852" s="430"/>
      <c r="C852" s="432"/>
      <c r="D852" s="432"/>
      <c r="E852" s="293" t="s">
        <v>1169</v>
      </c>
      <c r="F852" s="292" t="s">
        <v>824</v>
      </c>
      <c r="G852" s="290">
        <f ca="1">'Лист2 (2)'!G848</f>
        <v>0</v>
      </c>
    </row>
    <row r="853" spans="1:7" ht="23.25" customHeight="1">
      <c r="A853" s="430"/>
      <c r="B853" s="430"/>
      <c r="C853" s="432"/>
      <c r="D853" s="432"/>
      <c r="E853" s="293" t="s">
        <v>1170</v>
      </c>
      <c r="F853" s="292" t="s">
        <v>824</v>
      </c>
      <c r="G853" s="290">
        <f ca="1">'Лист2 (2)'!G849</f>
        <v>0</v>
      </c>
    </row>
    <row r="854" spans="1:7" ht="23.25" customHeight="1">
      <c r="A854" s="430"/>
      <c r="B854" s="430"/>
      <c r="C854" s="432"/>
      <c r="D854" s="432" t="s">
        <v>1166</v>
      </c>
      <c r="E854" s="293" t="s">
        <v>1197</v>
      </c>
      <c r="F854" s="292" t="s">
        <v>1130</v>
      </c>
      <c r="G854" s="290">
        <f ca="1">'Лист2 (2)'!G850</f>
        <v>0</v>
      </c>
    </row>
    <row r="855" spans="1:7" ht="23.25" customHeight="1">
      <c r="A855" s="430"/>
      <c r="B855" s="430"/>
      <c r="C855" s="432"/>
      <c r="D855" s="432"/>
      <c r="E855" s="293" t="s">
        <v>1169</v>
      </c>
      <c r="F855" s="292" t="s">
        <v>824</v>
      </c>
      <c r="G855" s="290">
        <f ca="1">'Лист2 (2)'!G851</f>
        <v>0</v>
      </c>
    </row>
    <row r="856" spans="1:7" ht="23.25" customHeight="1">
      <c r="A856" s="430"/>
      <c r="B856" s="430"/>
      <c r="C856" s="432"/>
      <c r="D856" s="432"/>
      <c r="E856" s="293" t="s">
        <v>1170</v>
      </c>
      <c r="F856" s="292" t="s">
        <v>824</v>
      </c>
      <c r="G856" s="290">
        <f ca="1">'Лист2 (2)'!G852</f>
        <v>0</v>
      </c>
    </row>
    <row r="857" spans="1:7" ht="23.25" customHeight="1">
      <c r="A857" s="430"/>
      <c r="B857" s="430"/>
      <c r="C857" s="433" t="s">
        <v>1096</v>
      </c>
      <c r="D857" s="433"/>
      <c r="E857" s="433"/>
      <c r="F857" s="292" t="s">
        <v>824</v>
      </c>
      <c r="G857" s="290">
        <f ca="1">'Лист2 (2)'!G853</f>
        <v>0</v>
      </c>
    </row>
    <row r="858" spans="1:7" ht="23.25" customHeight="1">
      <c r="A858" s="430"/>
      <c r="B858" s="430"/>
      <c r="C858" s="433" t="s">
        <v>1160</v>
      </c>
      <c r="D858" s="433"/>
      <c r="E858" s="433"/>
      <c r="F858" s="292" t="s">
        <v>824</v>
      </c>
      <c r="G858" s="290">
        <f ca="1">'Лист2 (2)'!G854</f>
        <v>0</v>
      </c>
    </row>
    <row r="859" spans="1:7" ht="23.25" customHeight="1">
      <c r="A859" s="435" t="s">
        <v>1177</v>
      </c>
      <c r="B859" s="436" t="s">
        <v>1488</v>
      </c>
      <c r="C859" s="436"/>
      <c r="D859" s="436"/>
      <c r="E859" s="436"/>
      <c r="F859" s="292" t="s">
        <v>786</v>
      </c>
      <c r="G859" s="290">
        <f ca="1">'Лист2 (2)'!G855</f>
        <v>0</v>
      </c>
    </row>
    <row r="860" spans="1:7" ht="23.25" customHeight="1">
      <c r="A860" s="435"/>
      <c r="B860" s="430" t="s">
        <v>1060</v>
      </c>
      <c r="C860" s="431" t="s">
        <v>1065</v>
      </c>
      <c r="D860" s="431"/>
      <c r="E860" s="431"/>
      <c r="F860" s="293" t="s">
        <v>890</v>
      </c>
      <c r="G860" s="290">
        <f ca="1">'Лист2 (2)'!G856</f>
        <v>0</v>
      </c>
    </row>
    <row r="861" spans="1:7" ht="23.25" customHeight="1">
      <c r="A861" s="435"/>
      <c r="B861" s="430"/>
      <c r="C861" s="431" t="s">
        <v>1066</v>
      </c>
      <c r="D861" s="431"/>
      <c r="E861" s="431"/>
      <c r="F861" s="293" t="s">
        <v>890</v>
      </c>
      <c r="G861" s="290">
        <f ca="1">'Лист2 (2)'!G857</f>
        <v>0</v>
      </c>
    </row>
    <row r="862" spans="1:7" ht="23.25" customHeight="1">
      <c r="A862" s="435"/>
      <c r="B862" s="430"/>
      <c r="C862" s="431" t="s">
        <v>1067</v>
      </c>
      <c r="D862" s="431"/>
      <c r="E862" s="431"/>
      <c r="F862" s="293" t="s">
        <v>890</v>
      </c>
      <c r="G862" s="290">
        <f ca="1">'Лист2 (2)'!G858</f>
        <v>0</v>
      </c>
    </row>
    <row r="863" spans="1:7" ht="23.25" customHeight="1">
      <c r="A863" s="435"/>
      <c r="B863" s="430"/>
      <c r="C863" s="431" t="s">
        <v>1068</v>
      </c>
      <c r="D863" s="431"/>
      <c r="E863" s="431"/>
      <c r="F863" s="293" t="s">
        <v>890</v>
      </c>
      <c r="G863" s="290">
        <f ca="1">'Лист2 (2)'!G859</f>
        <v>0</v>
      </c>
    </row>
    <row r="864" spans="1:7" ht="23.25" customHeight="1">
      <c r="A864" s="435"/>
      <c r="B864" s="430"/>
      <c r="C864" s="431" t="s">
        <v>1069</v>
      </c>
      <c r="D864" s="431" t="s">
        <v>1098</v>
      </c>
      <c r="E864" s="431"/>
      <c r="F864" s="293" t="s">
        <v>890</v>
      </c>
      <c r="G864" s="290">
        <f ca="1">'Лист2 (2)'!G860</f>
        <v>0</v>
      </c>
    </row>
    <row r="865" spans="1:7" ht="23.25" customHeight="1">
      <c r="A865" s="435"/>
      <c r="B865" s="430"/>
      <c r="C865" s="431"/>
      <c r="D865" s="431" t="s">
        <v>1099</v>
      </c>
      <c r="E865" s="431"/>
      <c r="F865" s="293" t="s">
        <v>890</v>
      </c>
      <c r="G865" s="290">
        <f ca="1">'Лист2 (2)'!G861</f>
        <v>0</v>
      </c>
    </row>
    <row r="866" spans="1:7" ht="23.25" customHeight="1">
      <c r="A866" s="435"/>
      <c r="B866" s="430"/>
      <c r="C866" s="431"/>
      <c r="D866" s="431" t="s">
        <v>1100</v>
      </c>
      <c r="E866" s="431"/>
      <c r="F866" s="293" t="s">
        <v>890</v>
      </c>
      <c r="G866" s="290">
        <f ca="1">'Лист2 (2)'!G862</f>
        <v>0</v>
      </c>
    </row>
    <row r="867" spans="1:7" ht="23.25" customHeight="1">
      <c r="A867" s="435"/>
      <c r="B867" s="430" t="s">
        <v>1178</v>
      </c>
      <c r="C867" s="431" t="s">
        <v>1071</v>
      </c>
      <c r="D867" s="431" t="s">
        <v>1502</v>
      </c>
      <c r="E867" s="293" t="s">
        <v>1114</v>
      </c>
      <c r="F867" s="293" t="s">
        <v>890</v>
      </c>
      <c r="G867" s="290">
        <f ca="1">'Лист2 (2)'!G863</f>
        <v>0</v>
      </c>
    </row>
    <row r="868" spans="1:7" ht="23.25" customHeight="1">
      <c r="A868" s="435"/>
      <c r="B868" s="430"/>
      <c r="C868" s="431"/>
      <c r="D868" s="431"/>
      <c r="E868" s="293" t="s">
        <v>1115</v>
      </c>
      <c r="F868" s="292" t="s">
        <v>824</v>
      </c>
      <c r="G868" s="290">
        <f ca="1">'Лист2 (2)'!G864</f>
        <v>0</v>
      </c>
    </row>
    <row r="869" spans="1:7" ht="23.25" customHeight="1">
      <c r="A869" s="435"/>
      <c r="B869" s="430"/>
      <c r="C869" s="431"/>
      <c r="D869" s="431"/>
      <c r="E869" s="293" t="s">
        <v>1167</v>
      </c>
      <c r="F869" s="292" t="s">
        <v>824</v>
      </c>
      <c r="G869" s="290">
        <f ca="1">'Лист2 (2)'!G865</f>
        <v>0</v>
      </c>
    </row>
    <row r="870" spans="1:7" ht="23.25" customHeight="1">
      <c r="A870" s="435"/>
      <c r="B870" s="430"/>
      <c r="C870" s="431"/>
      <c r="D870" s="431" t="s">
        <v>1500</v>
      </c>
      <c r="E870" s="431"/>
      <c r="F870" s="292" t="s">
        <v>824</v>
      </c>
      <c r="G870" s="290">
        <f ca="1">'Лист2 (2)'!G866</f>
        <v>0</v>
      </c>
    </row>
    <row r="871" spans="1:7" ht="23.25" customHeight="1">
      <c r="A871" s="435"/>
      <c r="B871" s="430"/>
      <c r="C871" s="431" t="s">
        <v>1072</v>
      </c>
      <c r="D871" s="431" t="s">
        <v>1103</v>
      </c>
      <c r="E871" s="431"/>
      <c r="F871" s="292" t="s">
        <v>824</v>
      </c>
      <c r="G871" s="290">
        <f ca="1">'Лист2 (2)'!G867</f>
        <v>0</v>
      </c>
    </row>
    <row r="872" spans="1:7" ht="23.25" customHeight="1">
      <c r="A872" s="435"/>
      <c r="B872" s="430"/>
      <c r="C872" s="431"/>
      <c r="D872" s="431" t="s">
        <v>1104</v>
      </c>
      <c r="E872" s="431"/>
      <c r="F872" s="292" t="s">
        <v>824</v>
      </c>
      <c r="G872" s="290" t="str">
        <f ca="1">'Лист2 (2)'!G868</f>
        <v/>
      </c>
    </row>
    <row r="873" spans="1:7" ht="23.25" customHeight="1">
      <c r="A873" s="435"/>
      <c r="B873" s="430"/>
      <c r="C873" s="431" t="s">
        <v>1180</v>
      </c>
      <c r="D873" s="431" t="s">
        <v>1503</v>
      </c>
      <c r="E873" s="431"/>
      <c r="F873" s="292" t="s">
        <v>1198</v>
      </c>
      <c r="G873" s="290">
        <f ca="1">'Лист2 (2)'!G869</f>
        <v>0</v>
      </c>
    </row>
    <row r="874" spans="1:7" ht="23.25" customHeight="1">
      <c r="A874" s="435"/>
      <c r="B874" s="430"/>
      <c r="C874" s="431"/>
      <c r="D874" s="431" t="s">
        <v>1188</v>
      </c>
      <c r="E874" s="293" t="s">
        <v>1191</v>
      </c>
      <c r="F874" s="292" t="s">
        <v>824</v>
      </c>
      <c r="G874" s="290">
        <f ca="1">'Лист2 (2)'!G870</f>
        <v>0</v>
      </c>
    </row>
    <row r="875" spans="1:7" ht="23.25" customHeight="1">
      <c r="A875" s="435"/>
      <c r="B875" s="430"/>
      <c r="C875" s="431"/>
      <c r="D875" s="431"/>
      <c r="E875" s="293" t="s">
        <v>1192</v>
      </c>
      <c r="F875" s="292" t="s">
        <v>824</v>
      </c>
      <c r="G875" s="290">
        <f ca="1">'Лист2 (2)'!G871</f>
        <v>0</v>
      </c>
    </row>
    <row r="876" spans="1:7" ht="23.25" customHeight="1">
      <c r="A876" s="435"/>
      <c r="B876" s="430"/>
      <c r="C876" s="431" t="s">
        <v>1181</v>
      </c>
      <c r="D876" s="431"/>
      <c r="E876" s="431"/>
      <c r="F876" s="292" t="s">
        <v>786</v>
      </c>
      <c r="G876" s="290">
        <f ca="1">'Лист2 (2)'!G872</f>
        <v>0</v>
      </c>
    </row>
    <row r="877" spans="1:7" ht="23.25" customHeight="1">
      <c r="A877" s="435"/>
      <c r="B877" s="430" t="s">
        <v>1179</v>
      </c>
      <c r="C877" s="431" t="s">
        <v>1117</v>
      </c>
      <c r="D877" s="431"/>
      <c r="E877" s="431"/>
      <c r="F877" s="292" t="s">
        <v>786</v>
      </c>
      <c r="G877" s="290">
        <f ca="1">'Лист2 (2)'!G873</f>
        <v>0</v>
      </c>
    </row>
    <row r="878" spans="1:7" ht="23.25" customHeight="1">
      <c r="A878" s="435"/>
      <c r="B878" s="430"/>
      <c r="C878" s="431" t="s">
        <v>1504</v>
      </c>
      <c r="D878" s="431"/>
      <c r="E878" s="293"/>
      <c r="F878" s="292"/>
      <c r="G878" s="290">
        <f ca="1">'Лист2 (2)'!G874</f>
        <v>0</v>
      </c>
    </row>
    <row r="879" spans="1:7" ht="23.25" customHeight="1">
      <c r="A879" s="435"/>
      <c r="B879" s="430"/>
      <c r="C879" s="431"/>
      <c r="D879" s="431"/>
      <c r="E879" s="299" t="s">
        <v>1193</v>
      </c>
      <c r="F879" s="292" t="s">
        <v>824</v>
      </c>
      <c r="G879" s="290">
        <f ca="1">'Лист2 (2)'!G875</f>
        <v>0</v>
      </c>
    </row>
    <row r="880" spans="1:7" ht="23.25" customHeight="1">
      <c r="A880" s="435"/>
      <c r="B880" s="430"/>
      <c r="C880" s="431"/>
      <c r="D880" s="431"/>
      <c r="E880" s="299" t="s">
        <v>1030</v>
      </c>
      <c r="F880" s="292" t="s">
        <v>824</v>
      </c>
      <c r="G880" s="290">
        <f ca="1">'Лист2 (2)'!G876</f>
        <v>0</v>
      </c>
    </row>
    <row r="881" spans="1:7" ht="23.25" customHeight="1">
      <c r="A881" s="435"/>
      <c r="B881" s="430"/>
      <c r="C881" s="431"/>
      <c r="D881" s="431"/>
      <c r="E881" s="299" t="s">
        <v>1032</v>
      </c>
      <c r="F881" s="292" t="s">
        <v>824</v>
      </c>
      <c r="G881" s="290">
        <f ca="1">'Лист2 (2)'!G877</f>
        <v>0</v>
      </c>
    </row>
    <row r="882" spans="1:7" ht="23.25" customHeight="1">
      <c r="A882" s="435"/>
      <c r="B882" s="430"/>
      <c r="C882" s="431"/>
      <c r="D882" s="431"/>
      <c r="E882" s="299" t="s">
        <v>1034</v>
      </c>
      <c r="F882" s="292" t="s">
        <v>824</v>
      </c>
      <c r="G882" s="290">
        <f ca="1">'Лист2 (2)'!G878</f>
        <v>0</v>
      </c>
    </row>
    <row r="883" spans="1:7" ht="23.25" customHeight="1">
      <c r="A883" s="435"/>
      <c r="B883" s="430"/>
      <c r="C883" s="431"/>
      <c r="D883" s="431"/>
      <c r="E883" s="299" t="s">
        <v>1036</v>
      </c>
      <c r="F883" s="292" t="s">
        <v>824</v>
      </c>
      <c r="G883" s="290">
        <f ca="1">'Лист2 (2)'!G879</f>
        <v>0</v>
      </c>
    </row>
    <row r="884" spans="1:7" ht="23.25" customHeight="1">
      <c r="A884" s="435"/>
      <c r="B884" s="430"/>
      <c r="C884" s="431"/>
      <c r="D884" s="431"/>
      <c r="E884" s="299" t="s">
        <v>1037</v>
      </c>
      <c r="F884" s="292" t="s">
        <v>824</v>
      </c>
      <c r="G884" s="290">
        <f ca="1">'Лист2 (2)'!G880</f>
        <v>0</v>
      </c>
    </row>
    <row r="885" spans="1:7" ht="23.25" customHeight="1">
      <c r="A885" s="435"/>
      <c r="B885" s="430"/>
      <c r="C885" s="431"/>
      <c r="D885" s="431"/>
      <c r="E885" s="299" t="s">
        <v>1038</v>
      </c>
      <c r="F885" s="292" t="s">
        <v>824</v>
      </c>
      <c r="G885" s="290">
        <f ca="1">'Лист2 (2)'!G881</f>
        <v>0</v>
      </c>
    </row>
    <row r="886" spans="1:7" ht="23.25" customHeight="1">
      <c r="A886" s="435"/>
      <c r="B886" s="430"/>
      <c r="C886" s="431"/>
      <c r="D886" s="431"/>
      <c r="E886" s="299" t="s">
        <v>1039</v>
      </c>
      <c r="F886" s="292" t="s">
        <v>824</v>
      </c>
      <c r="G886" s="290">
        <f ca="1">'Лист2 (2)'!G882</f>
        <v>0</v>
      </c>
    </row>
    <row r="887" spans="1:7" ht="23.25" customHeight="1">
      <c r="A887" s="435"/>
      <c r="B887" s="430"/>
      <c r="C887" s="431"/>
      <c r="D887" s="431"/>
      <c r="E887" s="299" t="s">
        <v>1040</v>
      </c>
      <c r="F887" s="292" t="s">
        <v>824</v>
      </c>
      <c r="G887" s="290">
        <f ca="1">'Лист2 (2)'!G883</f>
        <v>0</v>
      </c>
    </row>
    <row r="888" spans="1:7" ht="23.25" customHeight="1">
      <c r="A888" s="435"/>
      <c r="B888" s="430"/>
      <c r="C888" s="431"/>
      <c r="D888" s="431"/>
      <c r="E888" s="299" t="s">
        <v>1041</v>
      </c>
      <c r="F888" s="292" t="s">
        <v>824</v>
      </c>
      <c r="G888" s="290">
        <f ca="1">'Лист2 (2)'!G884</f>
        <v>0</v>
      </c>
    </row>
    <row r="889" spans="1:7" ht="23.25" customHeight="1">
      <c r="A889" s="435"/>
      <c r="B889" s="430"/>
      <c r="C889" s="431"/>
      <c r="D889" s="431"/>
      <c r="E889" s="299" t="s">
        <v>1042</v>
      </c>
      <c r="F889" s="292" t="s">
        <v>824</v>
      </c>
      <c r="G889" s="290">
        <f ca="1">'Лист2 (2)'!G885</f>
        <v>0</v>
      </c>
    </row>
    <row r="890" spans="1:7" ht="23.25" customHeight="1">
      <c r="A890" s="435"/>
      <c r="B890" s="430"/>
      <c r="C890" s="431"/>
      <c r="D890" s="431"/>
      <c r="E890" s="299" t="s">
        <v>1043</v>
      </c>
      <c r="F890" s="292" t="s">
        <v>824</v>
      </c>
      <c r="G890" s="290">
        <f ca="1">'Лист2 (2)'!G886</f>
        <v>0</v>
      </c>
    </row>
    <row r="891" spans="1:7" ht="23.25" customHeight="1">
      <c r="A891" s="435"/>
      <c r="B891" s="430"/>
      <c r="C891" s="431"/>
      <c r="D891" s="431"/>
      <c r="E891" s="299" t="s">
        <v>1044</v>
      </c>
      <c r="F891" s="292" t="s">
        <v>824</v>
      </c>
      <c r="G891" s="290">
        <f ca="1">'Лист2 (2)'!G887</f>
        <v>0</v>
      </c>
    </row>
    <row r="892" spans="1:7" ht="23.25" customHeight="1">
      <c r="A892" s="435"/>
      <c r="B892" s="430"/>
      <c r="C892" s="431"/>
      <c r="D892" s="431"/>
      <c r="E892" s="299" t="s">
        <v>1045</v>
      </c>
      <c r="F892" s="292" t="s">
        <v>824</v>
      </c>
      <c r="G892" s="290">
        <f ca="1">'Лист2 (2)'!G888</f>
        <v>0</v>
      </c>
    </row>
    <row r="893" spans="1:7" ht="23.25" customHeight="1">
      <c r="A893" s="435"/>
      <c r="B893" s="430"/>
      <c r="C893" s="431"/>
      <c r="D893" s="431"/>
      <c r="E893" s="299" t="s">
        <v>1046</v>
      </c>
      <c r="F893" s="292" t="s">
        <v>824</v>
      </c>
      <c r="G893" s="290">
        <f ca="1">'Лист2 (2)'!G889</f>
        <v>0</v>
      </c>
    </row>
    <row r="894" spans="1:7" ht="23.25" customHeight="1">
      <c r="A894" s="435"/>
      <c r="B894" s="430"/>
      <c r="C894" s="431" t="s">
        <v>1183</v>
      </c>
      <c r="D894" s="431" t="s">
        <v>1189</v>
      </c>
      <c r="E894" s="431"/>
      <c r="F894" s="292" t="s">
        <v>1199</v>
      </c>
      <c r="G894" s="290">
        <f ca="1">'Лист2 (2)'!G890</f>
        <v>0</v>
      </c>
    </row>
    <row r="895" spans="1:7" ht="23.25" customHeight="1">
      <c r="A895" s="435"/>
      <c r="B895" s="430"/>
      <c r="C895" s="431"/>
      <c r="D895" s="431" t="s">
        <v>1190</v>
      </c>
      <c r="E895" s="431"/>
      <c r="F895" s="292" t="s">
        <v>1199</v>
      </c>
      <c r="G895" s="290">
        <f ca="1">'Лист2 (2)'!G891</f>
        <v>0</v>
      </c>
    </row>
    <row r="896" spans="1:7" ht="23.25" customHeight="1">
      <c r="A896" s="435"/>
      <c r="B896" s="430"/>
      <c r="C896" s="431"/>
      <c r="D896" s="431"/>
      <c r="E896" s="431"/>
      <c r="F896" s="292" t="s">
        <v>890</v>
      </c>
      <c r="G896" s="290">
        <f ca="1">'Лист2 (2)'!G892</f>
        <v>0</v>
      </c>
    </row>
    <row r="897" spans="1:7" ht="23.25" customHeight="1">
      <c r="A897" s="430" t="s">
        <v>1150</v>
      </c>
      <c r="B897" s="430"/>
      <c r="C897" s="432" t="s">
        <v>1158</v>
      </c>
      <c r="D897" s="432" t="s">
        <v>1165</v>
      </c>
      <c r="E897" s="293" t="s">
        <v>1194</v>
      </c>
      <c r="F897" s="292" t="s">
        <v>1130</v>
      </c>
      <c r="G897" s="290">
        <f ca="1">'Лист2 (2)'!G893</f>
        <v>0</v>
      </c>
    </row>
    <row r="898" spans="1:7" ht="23.25" customHeight="1">
      <c r="A898" s="430"/>
      <c r="B898" s="430"/>
      <c r="C898" s="432"/>
      <c r="D898" s="432"/>
      <c r="E898" s="293" t="s">
        <v>1169</v>
      </c>
      <c r="F898" s="292" t="s">
        <v>824</v>
      </c>
      <c r="G898" s="290">
        <f ca="1">'Лист2 (2)'!G894</f>
        <v>0</v>
      </c>
    </row>
    <row r="899" spans="1:7" ht="23.25" customHeight="1">
      <c r="A899" s="430"/>
      <c r="B899" s="430"/>
      <c r="C899" s="432"/>
      <c r="D899" s="432"/>
      <c r="E899" s="293" t="s">
        <v>1170</v>
      </c>
      <c r="F899" s="292" t="s">
        <v>824</v>
      </c>
      <c r="G899" s="290">
        <f ca="1">'Лист2 (2)'!G895</f>
        <v>0</v>
      </c>
    </row>
    <row r="900" spans="1:7" ht="23.25" customHeight="1">
      <c r="A900" s="430"/>
      <c r="B900" s="430"/>
      <c r="C900" s="432"/>
      <c r="D900" s="432" t="s">
        <v>1166</v>
      </c>
      <c r="E900" s="293" t="s">
        <v>1197</v>
      </c>
      <c r="F900" s="292" t="s">
        <v>1130</v>
      </c>
      <c r="G900" s="290">
        <f ca="1">'Лист2 (2)'!G896</f>
        <v>0</v>
      </c>
    </row>
    <row r="901" spans="1:7" ht="23.25" customHeight="1">
      <c r="A901" s="430"/>
      <c r="B901" s="430"/>
      <c r="C901" s="432"/>
      <c r="D901" s="432"/>
      <c r="E901" s="293" t="s">
        <v>1169</v>
      </c>
      <c r="F901" s="292" t="s">
        <v>824</v>
      </c>
      <c r="G901" s="290">
        <f ca="1">'Лист2 (2)'!G897</f>
        <v>0</v>
      </c>
    </row>
    <row r="902" spans="1:7" ht="23.25" customHeight="1">
      <c r="A902" s="430"/>
      <c r="B902" s="430"/>
      <c r="C902" s="432"/>
      <c r="D902" s="432"/>
      <c r="E902" s="293" t="s">
        <v>1170</v>
      </c>
      <c r="F902" s="292" t="s">
        <v>824</v>
      </c>
      <c r="G902" s="290">
        <f ca="1">'Лист2 (2)'!G898</f>
        <v>0</v>
      </c>
    </row>
    <row r="903" spans="1:7" ht="23.25" customHeight="1">
      <c r="A903" s="430"/>
      <c r="B903" s="430"/>
      <c r="C903" s="433" t="s">
        <v>1096</v>
      </c>
      <c r="D903" s="433"/>
      <c r="E903" s="433"/>
      <c r="F903" s="292" t="s">
        <v>824</v>
      </c>
      <c r="G903" s="290">
        <f ca="1">'Лист2 (2)'!G899</f>
        <v>0</v>
      </c>
    </row>
    <row r="904" spans="1:7" ht="23.25" customHeight="1">
      <c r="A904" s="430"/>
      <c r="B904" s="430"/>
      <c r="C904" s="433" t="s">
        <v>1160</v>
      </c>
      <c r="D904" s="433"/>
      <c r="E904" s="433"/>
      <c r="F904" s="292" t="s">
        <v>824</v>
      </c>
      <c r="G904" s="290">
        <f ca="1">'Лист2 (2)'!G900</f>
        <v>0</v>
      </c>
    </row>
    <row r="905" spans="1:7" ht="23.25" customHeight="1">
      <c r="A905" s="429" t="s">
        <v>1505</v>
      </c>
      <c r="B905" s="429"/>
      <c r="C905" s="429"/>
      <c r="D905" s="429"/>
      <c r="E905" s="429"/>
      <c r="F905" s="429"/>
      <c r="G905" s="290" t="str">
        <f>'Лист2 (2)'!G904</f>
        <v>Губарева</v>
      </c>
    </row>
    <row r="906" spans="1:7" ht="23.25" customHeight="1">
      <c r="A906" s="434" t="s">
        <v>802</v>
      </c>
      <c r="B906" s="434"/>
      <c r="C906" s="434"/>
      <c r="D906" s="434"/>
      <c r="E906" s="434"/>
      <c r="F906" s="434"/>
      <c r="G906" s="290" t="str">
        <f>'Лист2 (2)'!G905</f>
        <v>Ольга</v>
      </c>
    </row>
    <row r="907" spans="1:7" ht="23.25" customHeight="1">
      <c r="A907" s="434" t="s">
        <v>803</v>
      </c>
      <c r="B907" s="434"/>
      <c r="C907" s="434"/>
      <c r="D907" s="434"/>
      <c r="E907" s="434"/>
      <c r="F907" s="434"/>
      <c r="G907" s="290" t="str">
        <f>'Лист2 (2)'!G906</f>
        <v>Викторовна</v>
      </c>
    </row>
    <row r="908" spans="1:7" ht="23.25" customHeight="1">
      <c r="A908" s="429" t="s">
        <v>804</v>
      </c>
      <c r="B908" s="429"/>
      <c r="C908" s="429"/>
      <c r="D908" s="429"/>
      <c r="E908" s="429"/>
      <c r="F908" s="429"/>
      <c r="G908" s="290" t="str">
        <f>'Лист2 (2)'!G907</f>
        <v>8(87951)48-4-37</v>
      </c>
    </row>
    <row r="909" spans="1:7" ht="23.25" customHeight="1">
      <c r="A909" s="429" t="s">
        <v>805</v>
      </c>
      <c r="B909" s="429"/>
      <c r="C909" s="429"/>
      <c r="D909" s="429"/>
      <c r="E909" s="429"/>
      <c r="F909" s="429"/>
      <c r="G909" s="290" t="str">
        <f>'Лист2 (2)'!G908</f>
        <v>olga.gubareva.2014@mail.ru</v>
      </c>
    </row>
    <row r="910" spans="1:7" ht="23.25" customHeight="1">
      <c r="A910" s="429" t="s">
        <v>809</v>
      </c>
      <c r="B910" s="429"/>
      <c r="C910" s="429"/>
      <c r="D910" s="429"/>
      <c r="E910" s="429"/>
      <c r="F910" s="429"/>
      <c r="G910" s="290">
        <f>'Лист2 (2)'!G909</f>
        <v>21</v>
      </c>
    </row>
    <row r="911" spans="1:7" ht="23.25" customHeight="1">
      <c r="A911" s="429" t="s">
        <v>812</v>
      </c>
      <c r="B911" s="429"/>
      <c r="C911" s="429"/>
      <c r="D911" s="429"/>
      <c r="E911" s="429"/>
      <c r="F911" s="429"/>
      <c r="G911" s="290">
        <f>'Лист2 (2)'!G910</f>
        <v>5</v>
      </c>
    </row>
    <row r="912" spans="1:7" ht="23.25" customHeight="1">
      <c r="A912" s="429" t="s">
        <v>813</v>
      </c>
      <c r="B912" s="429"/>
      <c r="C912" s="429"/>
      <c r="D912" s="429"/>
      <c r="E912" s="429"/>
      <c r="F912" s="429"/>
      <c r="G912" s="290">
        <f>'Лист2 (2)'!G911</f>
        <v>6</v>
      </c>
    </row>
    <row r="913" spans="1:7" ht="23.25" customHeight="1">
      <c r="A913" s="429" t="s">
        <v>814</v>
      </c>
      <c r="B913" s="429"/>
      <c r="C913" s="429"/>
      <c r="D913" s="429"/>
      <c r="E913" s="429"/>
      <c r="F913" s="429"/>
      <c r="G913" s="290">
        <f>'Лист2 (2)'!G912</f>
        <v>5</v>
      </c>
    </row>
    <row r="914" spans="1:7" ht="23.25" customHeight="1">
      <c r="A914" s="429" t="s">
        <v>815</v>
      </c>
      <c r="B914" s="429"/>
      <c r="C914" s="429"/>
      <c r="D914" s="429"/>
      <c r="E914" s="429"/>
      <c r="F914" s="429"/>
      <c r="G914" s="290">
        <f>'Лист2 (2)'!G913</f>
        <v>5</v>
      </c>
    </row>
    <row r="915" spans="1:7" ht="23.25" customHeight="1">
      <c r="A915" s="429" t="s">
        <v>1506</v>
      </c>
      <c r="B915" s="429"/>
      <c r="C915" s="429"/>
      <c r="D915" s="429"/>
      <c r="E915" s="429"/>
      <c r="F915" s="429"/>
      <c r="G915" s="290">
        <f>'Лист2 (2)'!G914</f>
        <v>588</v>
      </c>
    </row>
    <row r="916" spans="1:7" ht="23.25" customHeight="1">
      <c r="A916" s="429" t="s">
        <v>1507</v>
      </c>
      <c r="B916" s="429"/>
      <c r="C916" s="429"/>
      <c r="D916" s="429"/>
      <c r="E916" s="429"/>
      <c r="F916" s="429"/>
      <c r="G916" s="290">
        <f>'Лист2 (2)'!G915</f>
        <v>145</v>
      </c>
    </row>
    <row r="917" spans="1:7" ht="23.25" customHeight="1">
      <c r="A917" s="429" t="s">
        <v>1508</v>
      </c>
      <c r="B917" s="429"/>
      <c r="C917" s="429"/>
      <c r="D917" s="429"/>
      <c r="E917" s="429"/>
      <c r="F917" s="429"/>
      <c r="G917" s="290">
        <f>'Лист2 (2)'!G916</f>
        <v>162</v>
      </c>
    </row>
    <row r="918" spans="1:7" ht="23.25" customHeight="1">
      <c r="A918" s="429" t="s">
        <v>1509</v>
      </c>
      <c r="B918" s="429"/>
      <c r="C918" s="429"/>
      <c r="D918" s="429"/>
      <c r="E918" s="429"/>
      <c r="F918" s="429"/>
      <c r="G918" s="290">
        <f>'Лист2 (2)'!G917</f>
        <v>152</v>
      </c>
    </row>
    <row r="919" spans="1:7" ht="23.25" customHeight="1">
      <c r="A919" s="429" t="s">
        <v>1510</v>
      </c>
      <c r="B919" s="429"/>
      <c r="C919" s="429"/>
      <c r="D919" s="429"/>
      <c r="E919" s="429"/>
      <c r="F919" s="429"/>
      <c r="G919" s="290">
        <f>'Лист2 (2)'!G918</f>
        <v>129</v>
      </c>
    </row>
    <row r="920" spans="1:7" ht="23.25" customHeight="1">
      <c r="A920" s="429" t="s">
        <v>1055</v>
      </c>
      <c r="B920" s="429"/>
      <c r="C920" s="429"/>
      <c r="D920" s="429"/>
      <c r="E920" s="429"/>
      <c r="F920" s="429"/>
      <c r="G920" s="290">
        <f>'Лист2 (2)'!G919</f>
        <v>19</v>
      </c>
    </row>
    <row r="921" spans="1:7" ht="23.25" customHeight="1">
      <c r="A921" s="429" t="s">
        <v>1056</v>
      </c>
      <c r="B921" s="429"/>
      <c r="C921" s="429"/>
      <c r="D921" s="429"/>
      <c r="E921" s="429"/>
      <c r="F921" s="429"/>
      <c r="G921" s="290">
        <f>'Лист2 (2)'!G920</f>
        <v>2</v>
      </c>
    </row>
    <row r="922" spans="1:7" ht="23.25" customHeight="1">
      <c r="A922" s="423" t="s">
        <v>1511</v>
      </c>
      <c r="B922" s="423"/>
      <c r="C922" s="423"/>
      <c r="D922" s="423"/>
      <c r="E922" s="423"/>
      <c r="F922" s="293" t="s">
        <v>801</v>
      </c>
      <c r="G922" s="290" t="str">
        <f>'Лист2 (2)'!G921</f>
        <v>Догойда</v>
      </c>
    </row>
    <row r="923" spans="1:7" ht="23.25" customHeight="1">
      <c r="A923" s="428" t="s">
        <v>802</v>
      </c>
      <c r="B923" s="428"/>
      <c r="C923" s="428"/>
      <c r="D923" s="428"/>
      <c r="E923" s="428"/>
      <c r="F923" s="293" t="s">
        <v>801</v>
      </c>
      <c r="G923" s="290" t="str">
        <f>'Лист2 (2)'!G922</f>
        <v>Людмила</v>
      </c>
    </row>
    <row r="924" spans="1:7" ht="23.25" customHeight="1">
      <c r="A924" s="428" t="s">
        <v>803</v>
      </c>
      <c r="B924" s="428"/>
      <c r="C924" s="428"/>
      <c r="D924" s="428"/>
      <c r="E924" s="428"/>
      <c r="F924" s="293" t="s">
        <v>801</v>
      </c>
      <c r="G924" s="290" t="str">
        <f>'Лист2 (2)'!G923</f>
        <v>Михайловна</v>
      </c>
    </row>
    <row r="925" spans="1:7" ht="23.25" customHeight="1">
      <c r="A925" s="423" t="s">
        <v>804</v>
      </c>
      <c r="B925" s="423"/>
      <c r="C925" s="423"/>
      <c r="D925" s="423"/>
      <c r="E925" s="423"/>
      <c r="F925" s="293" t="s">
        <v>801</v>
      </c>
      <c r="G925" s="290" t="str">
        <f>'Лист2 (2)'!G924</f>
        <v>8(87951)48-4-37</v>
      </c>
    </row>
    <row r="926" spans="1:7" ht="23.25" customHeight="1">
      <c r="A926" s="423" t="s">
        <v>805</v>
      </c>
      <c r="B926" s="423"/>
      <c r="C926" s="423"/>
      <c r="D926" s="423"/>
      <c r="E926" s="423"/>
      <c r="F926" s="293" t="s">
        <v>801</v>
      </c>
      <c r="G926" s="290" t="str">
        <f>'Лист2 (2)'!G925</f>
        <v>dogoydal@mail.ru</v>
      </c>
    </row>
    <row r="927" spans="1:7" ht="23.25" customHeight="1">
      <c r="A927" s="425" t="s">
        <v>809</v>
      </c>
      <c r="B927" s="425"/>
      <c r="C927" s="425"/>
      <c r="D927" s="425"/>
      <c r="E927" s="425"/>
      <c r="F927" s="293" t="s">
        <v>1130</v>
      </c>
      <c r="G927" s="290">
        <f>'Лист2 (2)'!G926</f>
        <v>27</v>
      </c>
    </row>
    <row r="928" spans="1:7" ht="23.25" customHeight="1">
      <c r="A928" s="423" t="s">
        <v>816</v>
      </c>
      <c r="B928" s="423"/>
      <c r="C928" s="423"/>
      <c r="D928" s="423"/>
      <c r="E928" s="423"/>
      <c r="F928" s="293" t="s">
        <v>1130</v>
      </c>
      <c r="G928" s="290">
        <f>'Лист2 (2)'!G927</f>
        <v>6</v>
      </c>
    </row>
    <row r="929" spans="1:7" ht="23.25" customHeight="1">
      <c r="A929" s="423" t="s">
        <v>817</v>
      </c>
      <c r="B929" s="423"/>
      <c r="C929" s="423"/>
      <c r="D929" s="423"/>
      <c r="E929" s="423"/>
      <c r="F929" s="293" t="s">
        <v>1130</v>
      </c>
      <c r="G929" s="290">
        <f>'Лист2 (2)'!G928</f>
        <v>6</v>
      </c>
    </row>
    <row r="930" spans="1:7" ht="23.25" customHeight="1">
      <c r="A930" s="423" t="s">
        <v>818</v>
      </c>
      <c r="B930" s="423"/>
      <c r="C930" s="423"/>
      <c r="D930" s="423"/>
      <c r="E930" s="423"/>
      <c r="F930" s="293" t="s">
        <v>1130</v>
      </c>
      <c r="G930" s="290">
        <f>'Лист2 (2)'!G929</f>
        <v>6</v>
      </c>
    </row>
    <row r="931" spans="1:7" ht="23.25" customHeight="1">
      <c r="A931" s="423" t="s">
        <v>819</v>
      </c>
      <c r="B931" s="423"/>
      <c r="C931" s="423"/>
      <c r="D931" s="423"/>
      <c r="E931" s="423"/>
      <c r="F931" s="293" t="s">
        <v>1130</v>
      </c>
      <c r="G931" s="290">
        <f>'Лист2 (2)'!G930</f>
        <v>5</v>
      </c>
    </row>
    <row r="932" spans="1:7" ht="23.25" customHeight="1">
      <c r="A932" s="423" t="s">
        <v>820</v>
      </c>
      <c r="B932" s="423"/>
      <c r="C932" s="423"/>
      <c r="D932" s="423"/>
      <c r="E932" s="423"/>
      <c r="F932" s="293" t="s">
        <v>1130</v>
      </c>
      <c r="G932" s="290">
        <f>'Лист2 (2)'!G931</f>
        <v>4</v>
      </c>
    </row>
    <row r="933" spans="1:7" ht="23.25" customHeight="1">
      <c r="A933" s="426" t="s">
        <v>1512</v>
      </c>
      <c r="B933" s="426"/>
      <c r="C933" s="426"/>
      <c r="D933" s="426"/>
      <c r="E933" s="426"/>
      <c r="F933" s="293" t="s">
        <v>890</v>
      </c>
      <c r="G933" s="290">
        <f>'Лист2 (2)'!G932</f>
        <v>606</v>
      </c>
    </row>
    <row r="934" spans="1:7" ht="23.25" customHeight="1">
      <c r="A934" s="423" t="s">
        <v>1513</v>
      </c>
      <c r="B934" s="423"/>
      <c r="C934" s="423"/>
      <c r="D934" s="423"/>
      <c r="E934" s="423"/>
      <c r="F934" s="293" t="s">
        <v>890</v>
      </c>
      <c r="G934" s="290">
        <f>'Лист2 (2)'!G933</f>
        <v>150</v>
      </c>
    </row>
    <row r="935" spans="1:7" ht="23.25" customHeight="1">
      <c r="A935" s="423" t="s">
        <v>1514</v>
      </c>
      <c r="B935" s="423"/>
      <c r="C935" s="423"/>
      <c r="D935" s="423"/>
      <c r="E935" s="423"/>
      <c r="F935" s="293" t="s">
        <v>890</v>
      </c>
      <c r="G935" s="290">
        <f>'Лист2 (2)'!G934</f>
        <v>129</v>
      </c>
    </row>
    <row r="936" spans="1:7" ht="23.25" customHeight="1">
      <c r="A936" s="423" t="s">
        <v>1515</v>
      </c>
      <c r="B936" s="423"/>
      <c r="C936" s="423"/>
      <c r="D936" s="423"/>
      <c r="E936" s="423"/>
      <c r="F936" s="293" t="s">
        <v>890</v>
      </c>
      <c r="G936" s="290">
        <f>'Лист2 (2)'!G935</f>
        <v>141</v>
      </c>
    </row>
    <row r="937" spans="1:7" ht="23.25" customHeight="1">
      <c r="A937" s="423" t="s">
        <v>1516</v>
      </c>
      <c r="B937" s="423"/>
      <c r="C937" s="423"/>
      <c r="D937" s="423"/>
      <c r="E937" s="423"/>
      <c r="F937" s="293" t="s">
        <v>890</v>
      </c>
      <c r="G937" s="290">
        <f>'Лист2 (2)'!G936</f>
        <v>94</v>
      </c>
    </row>
    <row r="938" spans="1:7" ht="23.25" customHeight="1">
      <c r="A938" s="423" t="s">
        <v>1517</v>
      </c>
      <c r="B938" s="423"/>
      <c r="C938" s="423"/>
      <c r="D938" s="423"/>
      <c r="E938" s="423"/>
      <c r="F938" s="293" t="s">
        <v>890</v>
      </c>
      <c r="G938" s="290">
        <f>'Лист2 (2)'!G937</f>
        <v>92</v>
      </c>
    </row>
    <row r="939" spans="1:7" ht="23.25" customHeight="1">
      <c r="A939" s="427" t="s">
        <v>1137</v>
      </c>
      <c r="B939" s="427"/>
      <c r="C939" s="427"/>
      <c r="D939" s="427"/>
      <c r="E939" s="427"/>
      <c r="F939" s="293" t="s">
        <v>890</v>
      </c>
      <c r="G939" s="290">
        <f>'Лист2 (2)'!G938</f>
        <v>20</v>
      </c>
    </row>
    <row r="940" spans="1:7" ht="23.25" customHeight="1">
      <c r="A940" s="428" t="s">
        <v>1518</v>
      </c>
      <c r="B940" s="428"/>
      <c r="C940" s="428"/>
      <c r="D940" s="428"/>
      <c r="E940" s="428"/>
      <c r="F940" s="293" t="s">
        <v>890</v>
      </c>
      <c r="G940" s="290">
        <f>'Лист2 (2)'!G939</f>
        <v>0</v>
      </c>
    </row>
    <row r="941" spans="1:7" ht="23.25" customHeight="1">
      <c r="A941" s="423" t="s">
        <v>848</v>
      </c>
      <c r="B941" s="423"/>
      <c r="C941" s="423"/>
      <c r="D941" s="423"/>
      <c r="E941" s="423"/>
      <c r="F941" s="293" t="s">
        <v>890</v>
      </c>
      <c r="G941" s="290">
        <f>'Лист2 (2)'!G940</f>
        <v>16</v>
      </c>
    </row>
    <row r="942" spans="1:7" ht="23.25" customHeight="1">
      <c r="A942" s="423" t="s">
        <v>849</v>
      </c>
      <c r="B942" s="423"/>
      <c r="C942" s="423"/>
      <c r="D942" s="423"/>
      <c r="E942" s="423"/>
      <c r="F942" s="293" t="s">
        <v>890</v>
      </c>
      <c r="G942" s="290">
        <f>'Лист2 (2)'!G941</f>
        <v>1</v>
      </c>
    </row>
    <row r="943" spans="1:7" ht="23.25" customHeight="1">
      <c r="A943" s="423" t="s">
        <v>850</v>
      </c>
      <c r="B943" s="423"/>
      <c r="C943" s="423"/>
      <c r="D943" s="423"/>
      <c r="E943" s="423"/>
      <c r="F943" s="293" t="s">
        <v>890</v>
      </c>
      <c r="G943" s="290">
        <f>'Лист2 (2)'!G942</f>
        <v>0</v>
      </c>
    </row>
    <row r="944" spans="1:7" ht="23.25" customHeight="1">
      <c r="A944" s="423" t="s">
        <v>851</v>
      </c>
      <c r="B944" s="423"/>
      <c r="C944" s="423"/>
      <c r="D944" s="423"/>
      <c r="E944" s="423"/>
      <c r="F944" s="293" t="s">
        <v>890</v>
      </c>
      <c r="G944" s="290">
        <f>'Лист2 (2)'!G943</f>
        <v>1</v>
      </c>
    </row>
    <row r="945" spans="1:7" ht="23.25" customHeight="1">
      <c r="A945" s="423" t="s">
        <v>852</v>
      </c>
      <c r="B945" s="423"/>
      <c r="C945" s="423"/>
      <c r="D945" s="423"/>
      <c r="E945" s="423"/>
      <c r="F945" s="293" t="s">
        <v>890</v>
      </c>
      <c r="G945" s="290">
        <f>'Лист2 (2)'!G944</f>
        <v>2</v>
      </c>
    </row>
    <row r="946" spans="1:7" ht="23.25" customHeight="1">
      <c r="A946" s="423" t="s">
        <v>853</v>
      </c>
      <c r="B946" s="423"/>
      <c r="C946" s="423"/>
      <c r="D946" s="423"/>
      <c r="E946" s="423"/>
      <c r="F946" s="293" t="s">
        <v>890</v>
      </c>
      <c r="G946" s="290">
        <f>'Лист2 (2)'!G945</f>
        <v>0</v>
      </c>
    </row>
    <row r="947" spans="1:7" ht="23.25" customHeight="1">
      <c r="A947" s="423" t="s">
        <v>854</v>
      </c>
      <c r="B947" s="423"/>
      <c r="C947" s="423"/>
      <c r="D947" s="423"/>
      <c r="E947" s="423"/>
      <c r="F947" s="293" t="s">
        <v>890</v>
      </c>
      <c r="G947" s="290">
        <f>'Лист2 (2)'!G946</f>
        <v>0</v>
      </c>
    </row>
    <row r="948" spans="1:7" ht="23.25" customHeight="1">
      <c r="A948" s="423" t="s">
        <v>855</v>
      </c>
      <c r="B948" s="423"/>
      <c r="C948" s="423"/>
      <c r="D948" s="423"/>
      <c r="E948" s="423"/>
      <c r="F948" s="293" t="s">
        <v>890</v>
      </c>
      <c r="G948" s="290">
        <f>'Лист2 (2)'!G947</f>
        <v>0</v>
      </c>
    </row>
    <row r="949" spans="1:7" ht="23.25" customHeight="1">
      <c r="A949" s="423" t="s">
        <v>1139</v>
      </c>
      <c r="B949" s="423"/>
      <c r="C949" s="423"/>
      <c r="D949" s="423"/>
      <c r="E949" s="423"/>
      <c r="F949" s="293" t="s">
        <v>890</v>
      </c>
      <c r="G949" s="290">
        <f>'Лист2 (2)'!G948</f>
        <v>2</v>
      </c>
    </row>
    <row r="950" spans="1:7" ht="23.25" customHeight="1">
      <c r="A950" s="423" t="s">
        <v>857</v>
      </c>
      <c r="B950" s="423"/>
      <c r="C950" s="423"/>
      <c r="D950" s="423"/>
      <c r="E950" s="423"/>
      <c r="F950" s="293" t="s">
        <v>890</v>
      </c>
      <c r="G950" s="290">
        <f>'Лист2 (2)'!G949</f>
        <v>1</v>
      </c>
    </row>
    <row r="951" spans="1:7" ht="23.25" customHeight="1">
      <c r="A951" s="423" t="s">
        <v>858</v>
      </c>
      <c r="B951" s="423"/>
      <c r="C951" s="423"/>
      <c r="D951" s="423"/>
      <c r="E951" s="423"/>
      <c r="F951" s="293" t="s">
        <v>890</v>
      </c>
      <c r="G951" s="290">
        <f>'Лист2 (2)'!G950</f>
        <v>3</v>
      </c>
    </row>
    <row r="952" spans="1:7" ht="23.25" customHeight="1">
      <c r="A952" s="423" t="s">
        <v>859</v>
      </c>
      <c r="B952" s="423"/>
      <c r="C952" s="423"/>
      <c r="D952" s="423"/>
      <c r="E952" s="423"/>
      <c r="F952" s="293" t="s">
        <v>890</v>
      </c>
      <c r="G952" s="290">
        <f>'Лист2 (2)'!G951</f>
        <v>7</v>
      </c>
    </row>
    <row r="953" spans="1:7" ht="23.25" customHeight="1">
      <c r="A953" s="423" t="s">
        <v>860</v>
      </c>
      <c r="B953" s="423"/>
      <c r="C953" s="423"/>
      <c r="D953" s="423"/>
      <c r="E953" s="423"/>
      <c r="F953" s="293" t="s">
        <v>890</v>
      </c>
      <c r="G953" s="290">
        <f>'Лист2 (2)'!G952</f>
        <v>1</v>
      </c>
    </row>
    <row r="954" spans="1:7" ht="23.25" customHeight="1">
      <c r="A954" s="423" t="s">
        <v>861</v>
      </c>
      <c r="B954" s="423"/>
      <c r="C954" s="423"/>
      <c r="D954" s="423"/>
      <c r="E954" s="423"/>
      <c r="F954" s="293" t="s">
        <v>890</v>
      </c>
      <c r="G954" s="290">
        <f>'Лист2 (2)'!G953</f>
        <v>0</v>
      </c>
    </row>
    <row r="955" spans="1:7" ht="23.25" customHeight="1">
      <c r="A955" s="423" t="s">
        <v>862</v>
      </c>
      <c r="B955" s="423"/>
      <c r="C955" s="423"/>
      <c r="D955" s="423"/>
      <c r="E955" s="423"/>
      <c r="F955" s="293" t="s">
        <v>890</v>
      </c>
      <c r="G955" s="290">
        <f>'Лист2 (2)'!G954</f>
        <v>2</v>
      </c>
    </row>
    <row r="956" spans="1:7" ht="23.25" customHeight="1">
      <c r="A956" s="423" t="s">
        <v>863</v>
      </c>
      <c r="B956" s="423"/>
      <c r="C956" s="423"/>
      <c r="D956" s="423"/>
      <c r="E956" s="423"/>
      <c r="F956" s="293" t="s">
        <v>890</v>
      </c>
      <c r="G956" s="290">
        <f>'Лист2 (2)'!G955</f>
        <v>2</v>
      </c>
    </row>
    <row r="957" spans="1:7" ht="23.25" customHeight="1">
      <c r="A957" s="423" t="s">
        <v>864</v>
      </c>
      <c r="B957" s="423"/>
      <c r="C957" s="423"/>
      <c r="D957" s="423"/>
      <c r="E957" s="423"/>
      <c r="F957" s="293" t="s">
        <v>890</v>
      </c>
      <c r="G957" s="290">
        <f>'Лист2 (2)'!G956</f>
        <v>2</v>
      </c>
    </row>
    <row r="958" spans="1:7" ht="23.25" customHeight="1">
      <c r="A958" s="423" t="s">
        <v>1140</v>
      </c>
      <c r="B958" s="423"/>
      <c r="C958" s="423"/>
      <c r="D958" s="423"/>
      <c r="E958" s="423"/>
      <c r="F958" s="293" t="s">
        <v>890</v>
      </c>
      <c r="G958" s="290">
        <f>'Лист2 (2)'!G957</f>
        <v>0</v>
      </c>
    </row>
    <row r="959" spans="1:7" ht="23.25" customHeight="1">
      <c r="A959" s="423" t="s">
        <v>1141</v>
      </c>
      <c r="B959" s="423"/>
      <c r="C959" s="423"/>
      <c r="D959" s="423"/>
      <c r="E959" s="423"/>
      <c r="F959" s="293" t="s">
        <v>890</v>
      </c>
      <c r="G959" s="290">
        <f>'Лист2 (2)'!G958</f>
        <v>1</v>
      </c>
    </row>
    <row r="960" spans="1:7" ht="23.25" customHeight="1">
      <c r="A960" s="423" t="s">
        <v>1142</v>
      </c>
      <c r="B960" s="423"/>
      <c r="C960" s="423"/>
      <c r="D960" s="423"/>
      <c r="E960" s="423"/>
      <c r="F960" s="293" t="s">
        <v>890</v>
      </c>
      <c r="G960" s="290">
        <f>'Лист2 (2)'!G959</f>
        <v>5</v>
      </c>
    </row>
    <row r="961" spans="1:7" ht="23.25" customHeight="1">
      <c r="A961" s="423" t="s">
        <v>867</v>
      </c>
      <c r="B961" s="423"/>
      <c r="C961" s="423"/>
      <c r="D961" s="423"/>
      <c r="E961" s="423"/>
      <c r="F961" s="293" t="s">
        <v>890</v>
      </c>
      <c r="G961" s="290">
        <f>'Лист2 (2)'!G960</f>
        <v>6</v>
      </c>
    </row>
    <row r="962" spans="1:7" ht="23.25" customHeight="1">
      <c r="A962" s="423" t="s">
        <v>1143</v>
      </c>
      <c r="B962" s="423"/>
      <c r="C962" s="423"/>
      <c r="D962" s="423"/>
      <c r="E962" s="423"/>
      <c r="F962" s="293" t="s">
        <v>890</v>
      </c>
      <c r="G962" s="290">
        <f>'Лист2 (2)'!G961</f>
        <v>4</v>
      </c>
    </row>
    <row r="963" spans="1:7" ht="23.25" customHeight="1">
      <c r="A963" s="423" t="s">
        <v>1144</v>
      </c>
      <c r="B963" s="423"/>
      <c r="C963" s="423"/>
      <c r="D963" s="423"/>
      <c r="E963" s="423"/>
      <c r="F963" s="293" t="s">
        <v>890</v>
      </c>
      <c r="G963" s="290">
        <f>'Лист2 (2)'!G962</f>
        <v>4</v>
      </c>
    </row>
    <row r="964" spans="1:7" ht="23.25" customHeight="1">
      <c r="A964" s="423" t="s">
        <v>1145</v>
      </c>
      <c r="B964" s="423"/>
      <c r="C964" s="423"/>
      <c r="D964" s="423"/>
      <c r="E964" s="423"/>
      <c r="F964" s="293" t="s">
        <v>890</v>
      </c>
      <c r="G964" s="290">
        <f>'Лист2 (2)'!G963</f>
        <v>0</v>
      </c>
    </row>
    <row r="965" spans="1:7" ht="23.25" customHeight="1">
      <c r="A965" s="423" t="s">
        <v>1146</v>
      </c>
      <c r="B965" s="423"/>
      <c r="C965" s="423"/>
      <c r="D965" s="423"/>
      <c r="E965" s="423"/>
      <c r="F965" s="293" t="s">
        <v>890</v>
      </c>
      <c r="G965" s="290">
        <f>'Лист2 (2)'!G964</f>
        <v>7</v>
      </c>
    </row>
    <row r="966" spans="1:7" ht="23.25" customHeight="1">
      <c r="A966" s="423" t="s">
        <v>1147</v>
      </c>
      <c r="B966" s="423"/>
      <c r="C966" s="423"/>
      <c r="D966" s="423"/>
      <c r="E966" s="423"/>
      <c r="F966" s="293" t="s">
        <v>890</v>
      </c>
      <c r="G966" s="290">
        <f>'Лист2 (2)'!G965</f>
        <v>7</v>
      </c>
    </row>
    <row r="967" spans="1:7" ht="23.25" customHeight="1">
      <c r="A967" s="424" t="s">
        <v>1519</v>
      </c>
      <c r="B967" s="424"/>
      <c r="C967" s="424"/>
      <c r="D967" s="424"/>
      <c r="E967" s="424"/>
      <c r="F967" s="293" t="s">
        <v>890</v>
      </c>
      <c r="G967" s="290">
        <f>'Лист2 (2)'!G966</f>
        <v>0</v>
      </c>
    </row>
    <row r="968" spans="1:7" ht="23.25" customHeight="1">
      <c r="A968" s="423" t="s">
        <v>874</v>
      </c>
      <c r="B968" s="423"/>
      <c r="C968" s="423"/>
      <c r="D968" s="423"/>
      <c r="E968" s="423"/>
      <c r="F968" s="293" t="s">
        <v>890</v>
      </c>
      <c r="G968" s="290">
        <f>'Лист2 (2)'!G967</f>
        <v>0</v>
      </c>
    </row>
    <row r="969" spans="1:7" ht="23.25" customHeight="1">
      <c r="A969" s="423" t="s">
        <v>875</v>
      </c>
      <c r="B969" s="423"/>
      <c r="C969" s="423"/>
      <c r="D969" s="423"/>
      <c r="E969" s="423"/>
      <c r="F969" s="293" t="s">
        <v>890</v>
      </c>
      <c r="G969" s="290">
        <f>'Лист2 (2)'!G968</f>
        <v>0</v>
      </c>
    </row>
    <row r="970" spans="1:7" ht="23.25" customHeight="1">
      <c r="A970" s="423" t="s">
        <v>876</v>
      </c>
      <c r="B970" s="423"/>
      <c r="C970" s="423"/>
      <c r="D970" s="423"/>
      <c r="E970" s="423"/>
      <c r="F970" s="293" t="s">
        <v>890</v>
      </c>
      <c r="G970" s="290">
        <f>'Лист2 (2)'!G969</f>
        <v>1</v>
      </c>
    </row>
    <row r="971" spans="1:7" ht="23.25" customHeight="1">
      <c r="A971" s="423" t="s">
        <v>877</v>
      </c>
      <c r="B971" s="423"/>
      <c r="C971" s="423"/>
      <c r="D971" s="423"/>
      <c r="E971" s="423"/>
      <c r="F971" s="293" t="s">
        <v>890</v>
      </c>
      <c r="G971" s="290">
        <f>'Лист2 (2)'!G970</f>
        <v>3</v>
      </c>
    </row>
    <row r="972" spans="1:7" ht="23.25" customHeight="1">
      <c r="A972" s="423" t="s">
        <v>878</v>
      </c>
      <c r="B972" s="423"/>
      <c r="C972" s="423"/>
      <c r="D972" s="423"/>
      <c r="E972" s="423"/>
      <c r="F972" s="293" t="s">
        <v>890</v>
      </c>
      <c r="G972" s="290">
        <f>'Лист2 (2)'!G971</f>
        <v>9</v>
      </c>
    </row>
    <row r="973" spans="1:7" ht="23.25" customHeight="1">
      <c r="A973" s="423" t="s">
        <v>879</v>
      </c>
      <c r="B973" s="423"/>
      <c r="C973" s="423"/>
      <c r="D973" s="423"/>
      <c r="E973" s="423"/>
      <c r="F973" s="293" t="s">
        <v>890</v>
      </c>
      <c r="G973" s="290">
        <f>'Лист2 (2)'!G972</f>
        <v>7</v>
      </c>
    </row>
    <row r="974" spans="1:7" ht="23.25" customHeight="1">
      <c r="A974" s="423" t="s">
        <v>880</v>
      </c>
      <c r="B974" s="423"/>
      <c r="C974" s="423"/>
      <c r="D974" s="423"/>
      <c r="E974" s="423"/>
      <c r="F974" s="293" t="s">
        <v>890</v>
      </c>
      <c r="G974" s="290">
        <f>'Лист2 (2)'!G973</f>
        <v>0</v>
      </c>
    </row>
    <row r="975" spans="1:7" ht="23.25" customHeight="1">
      <c r="A975" s="423" t="s">
        <v>881</v>
      </c>
      <c r="B975" s="423"/>
      <c r="C975" s="423"/>
      <c r="D975" s="423"/>
      <c r="E975" s="423"/>
      <c r="F975" s="293" t="s">
        <v>890</v>
      </c>
      <c r="G975" s="290">
        <f>'Лист2 (2)'!G974</f>
        <v>0</v>
      </c>
    </row>
    <row r="976" spans="1:7" ht="23.25" customHeight="1">
      <c r="A976" s="422" t="s">
        <v>1520</v>
      </c>
      <c r="B976" s="422"/>
      <c r="C976" s="422"/>
      <c r="D976" s="422"/>
      <c r="E976" s="422"/>
      <c r="F976" s="422"/>
      <c r="G976" s="290" t="str">
        <f>'Лист2 (2)'!G976</f>
        <v>Догойда</v>
      </c>
    </row>
    <row r="977" spans="1:7" ht="23.25" customHeight="1">
      <c r="A977" s="421" t="s">
        <v>802</v>
      </c>
      <c r="B977" s="421"/>
      <c r="C977" s="421"/>
      <c r="D977" s="421"/>
      <c r="E977" s="421"/>
      <c r="F977" s="421"/>
      <c r="G977" s="290" t="str">
        <f>'Лист2 (2)'!G977</f>
        <v>Людмила</v>
      </c>
    </row>
    <row r="978" spans="1:7" ht="23.25" customHeight="1">
      <c r="A978" s="421" t="s">
        <v>803</v>
      </c>
      <c r="B978" s="421"/>
      <c r="C978" s="421"/>
      <c r="D978" s="421"/>
      <c r="E978" s="421"/>
      <c r="F978" s="421"/>
      <c r="G978" s="290" t="str">
        <f>'Лист2 (2)'!G978</f>
        <v>Михайловна</v>
      </c>
    </row>
    <row r="979" spans="1:7" ht="23.25" customHeight="1">
      <c r="A979" s="422" t="s">
        <v>804</v>
      </c>
      <c r="B979" s="422"/>
      <c r="C979" s="422"/>
      <c r="D979" s="422"/>
      <c r="E979" s="422"/>
      <c r="F979" s="422"/>
      <c r="G979" s="290" t="str">
        <f>'Лист2 (2)'!G979</f>
        <v>8(87951)-48-4-37</v>
      </c>
    </row>
    <row r="980" spans="1:7" ht="23.25" customHeight="1">
      <c r="A980" s="422" t="s">
        <v>805</v>
      </c>
      <c r="B980" s="422"/>
      <c r="C980" s="422"/>
      <c r="D980" s="422"/>
      <c r="E980" s="422"/>
      <c r="F980" s="422"/>
      <c r="G980" s="290" t="str">
        <f>'Лист2 (2)'!G980</f>
        <v>dogoydal@mail.ru</v>
      </c>
    </row>
    <row r="981" spans="1:7" ht="23.25" customHeight="1">
      <c r="A981" s="422" t="s">
        <v>809</v>
      </c>
      <c r="B981" s="422"/>
      <c r="C981" s="422"/>
      <c r="D981" s="422"/>
      <c r="E981" s="422"/>
      <c r="F981" s="422"/>
      <c r="G981" s="290">
        <f>'Лист2 (2)'!G981</f>
        <v>3</v>
      </c>
    </row>
    <row r="982" spans="1:7" ht="23.25" customHeight="1">
      <c r="A982" s="422" t="s">
        <v>821</v>
      </c>
      <c r="B982" s="422"/>
      <c r="C982" s="422"/>
      <c r="D982" s="422"/>
      <c r="E982" s="422"/>
      <c r="F982" s="422"/>
      <c r="G982" s="290">
        <f>'Лист2 (2)'!G982</f>
        <v>2</v>
      </c>
    </row>
    <row r="983" spans="1:7" ht="23.25" customHeight="1">
      <c r="A983" s="422" t="s">
        <v>822</v>
      </c>
      <c r="B983" s="422"/>
      <c r="C983" s="422"/>
      <c r="D983" s="422"/>
      <c r="E983" s="422"/>
      <c r="F983" s="422"/>
      <c r="G983" s="290">
        <f>'Лист2 (2)'!G983</f>
        <v>1</v>
      </c>
    </row>
    <row r="984" spans="1:7" ht="23.25" customHeight="1">
      <c r="A984" s="422" t="s">
        <v>1521</v>
      </c>
      <c r="B984" s="422"/>
      <c r="C984" s="422"/>
      <c r="D984" s="422"/>
      <c r="E984" s="422"/>
      <c r="F984" s="422"/>
      <c r="G984" s="290">
        <f>'Лист2 (2)'!G984</f>
        <v>57</v>
      </c>
    </row>
    <row r="985" spans="1:7" ht="23.25" customHeight="1">
      <c r="A985" s="422" t="s">
        <v>1522</v>
      </c>
      <c r="B985" s="422"/>
      <c r="C985" s="422"/>
      <c r="D985" s="422"/>
      <c r="E985" s="422"/>
      <c r="F985" s="422"/>
      <c r="G985" s="290">
        <f>'Лист2 (2)'!G985</f>
        <v>37</v>
      </c>
    </row>
    <row r="986" spans="1:7" ht="23.25" customHeight="1">
      <c r="A986" s="422" t="s">
        <v>1523</v>
      </c>
      <c r="B986" s="422"/>
      <c r="C986" s="422"/>
      <c r="D986" s="422"/>
      <c r="E986" s="422"/>
      <c r="F986" s="422"/>
      <c r="G986" s="290">
        <f>'Лист2 (2)'!G986</f>
        <v>20</v>
      </c>
    </row>
    <row r="987" spans="1:7" ht="23.25" customHeight="1">
      <c r="A987" s="419" t="s">
        <v>1524</v>
      </c>
      <c r="B987" s="419"/>
      <c r="C987" s="419"/>
      <c r="D987" s="419"/>
      <c r="E987" s="420" t="s">
        <v>1525</v>
      </c>
      <c r="F987" s="420"/>
      <c r="G987" s="290" t="str">
        <f>'Лист2 (2)'!G987</f>
        <v>да</v>
      </c>
    </row>
    <row r="988" spans="1:7" ht="23.25" customHeight="1">
      <c r="A988" s="419"/>
      <c r="B988" s="419"/>
      <c r="C988" s="419"/>
      <c r="D988" s="419"/>
      <c r="E988" s="420" t="s">
        <v>1202</v>
      </c>
      <c r="F988" s="420"/>
      <c r="G988" s="290" t="str">
        <f>'Лист2 (2)'!G988</f>
        <v>да</v>
      </c>
    </row>
    <row r="989" spans="1:7" ht="23.25" customHeight="1">
      <c r="A989" s="419"/>
      <c r="B989" s="419"/>
      <c r="C989" s="419"/>
      <c r="D989" s="419"/>
      <c r="E989" s="420" t="s">
        <v>1203</v>
      </c>
      <c r="F989" s="420"/>
      <c r="G989" s="290" t="str">
        <f>'Лист2 (2)'!G989</f>
        <v>да</v>
      </c>
    </row>
    <row r="990" spans="1:7" ht="23.25" customHeight="1">
      <c r="A990" s="419"/>
      <c r="B990" s="419"/>
      <c r="C990" s="419"/>
      <c r="D990" s="419"/>
      <c r="E990" s="420" t="s">
        <v>1204</v>
      </c>
      <c r="F990" s="420"/>
      <c r="G990" s="290" t="str">
        <f>'Лист2 (2)'!G990</f>
        <v>да</v>
      </c>
    </row>
    <row r="991" spans="1:7" ht="23.25" customHeight="1">
      <c r="A991" s="419"/>
      <c r="B991" s="419"/>
      <c r="C991" s="419"/>
      <c r="D991" s="419"/>
      <c r="E991" s="420" t="s">
        <v>1205</v>
      </c>
      <c r="F991" s="420"/>
      <c r="G991" s="290" t="str">
        <f>'Лист2 (2)'!G991</f>
        <v>нет</v>
      </c>
    </row>
    <row r="992" spans="1:7" ht="23.25" customHeight="1">
      <c r="A992" s="419"/>
      <c r="B992" s="419"/>
      <c r="C992" s="419"/>
      <c r="D992" s="419"/>
      <c r="E992" s="420" t="s">
        <v>1206</v>
      </c>
      <c r="F992" s="420"/>
      <c r="G992" s="290" t="str">
        <f>'Лист2 (2)'!G992</f>
        <v>нет</v>
      </c>
    </row>
    <row r="993" spans="1:7" ht="23.25" customHeight="1">
      <c r="A993" s="419"/>
      <c r="B993" s="419"/>
      <c r="C993" s="419"/>
      <c r="D993" s="419"/>
      <c r="E993" s="420" t="s">
        <v>1207</v>
      </c>
      <c r="F993" s="420"/>
      <c r="G993" s="290" t="str">
        <f>'Лист2 (2)'!G993</f>
        <v>да</v>
      </c>
    </row>
    <row r="994" spans="1:7" ht="23.25" customHeight="1">
      <c r="A994" s="419"/>
      <c r="B994" s="419"/>
      <c r="C994" s="419"/>
      <c r="D994" s="419"/>
      <c r="E994" s="420" t="s">
        <v>1208</v>
      </c>
      <c r="F994" s="420"/>
      <c r="G994" s="290" t="str">
        <f>'Лист2 (2)'!G994</f>
        <v>да</v>
      </c>
    </row>
    <row r="995" spans="1:7" ht="23.25" customHeight="1">
      <c r="A995" s="419"/>
      <c r="B995" s="419"/>
      <c r="C995" s="419"/>
      <c r="D995" s="419"/>
      <c r="E995" s="420" t="s">
        <v>1209</v>
      </c>
      <c r="F995" s="420"/>
      <c r="G995" s="290" t="str">
        <f>'Лист2 (2)'!G995</f>
        <v>да</v>
      </c>
    </row>
    <row r="996" spans="1:7" ht="23.25" customHeight="1">
      <c r="A996" s="419"/>
      <c r="B996" s="419"/>
      <c r="C996" s="419"/>
      <c r="D996" s="419"/>
      <c r="E996" s="420" t="s">
        <v>1526</v>
      </c>
      <c r="F996" s="420"/>
      <c r="G996" s="290" t="str">
        <f>'Лист2 (2)'!G996</f>
        <v>да</v>
      </c>
    </row>
    <row r="997" spans="1:7" ht="23.25" customHeight="1">
      <c r="A997" s="419"/>
      <c r="B997" s="419"/>
      <c r="C997" s="419"/>
      <c r="D997" s="419"/>
      <c r="E997" s="420" t="s">
        <v>1211</v>
      </c>
      <c r="F997" s="420"/>
      <c r="G997" s="290" t="str">
        <f>'Лист2 (2)'!G997</f>
        <v>да</v>
      </c>
    </row>
    <row r="998" spans="1:7" ht="23.25" customHeight="1">
      <c r="A998" s="419"/>
      <c r="B998" s="419"/>
      <c r="C998" s="419"/>
      <c r="D998" s="419"/>
      <c r="E998" s="420" t="s">
        <v>1212</v>
      </c>
      <c r="F998" s="420"/>
      <c r="G998" s="290" t="str">
        <f>'Лист2 (2)'!G998</f>
        <v>да</v>
      </c>
    </row>
    <row r="999" spans="1:7" ht="23.25" customHeight="1">
      <c r="A999" s="419"/>
      <c r="B999" s="419"/>
      <c r="C999" s="419"/>
      <c r="D999" s="419"/>
      <c r="E999" s="418" t="s">
        <v>1213</v>
      </c>
      <c r="F999" s="418"/>
      <c r="G999" s="290" t="str">
        <f>'Лист2 (2)'!G999</f>
        <v>да</v>
      </c>
    </row>
    <row r="1000" spans="1:7" ht="23.25" customHeight="1">
      <c r="A1000" s="419"/>
      <c r="B1000" s="419"/>
      <c r="C1000" s="419"/>
      <c r="D1000" s="419"/>
      <c r="E1000" s="418" t="s">
        <v>1214</v>
      </c>
      <c r="F1000" s="418"/>
      <c r="G1000" s="290">
        <f>'Лист2 (2)'!G1000</f>
        <v>0</v>
      </c>
    </row>
    <row r="1001" spans="1:7" ht="23.25" customHeight="1">
      <c r="A1001" s="419"/>
      <c r="B1001" s="419"/>
      <c r="C1001" s="419"/>
      <c r="D1001" s="419"/>
      <c r="E1001" s="418" t="s">
        <v>1215</v>
      </c>
      <c r="F1001" s="418"/>
      <c r="G1001" s="290" t="str">
        <f>'Лист2 (2)'!G1001</f>
        <v>да</v>
      </c>
    </row>
    <row r="1002" spans="1:7" ht="23.25" customHeight="1">
      <c r="A1002" s="419"/>
      <c r="B1002" s="419"/>
      <c r="C1002" s="419"/>
      <c r="D1002" s="419"/>
      <c r="E1002" s="418" t="s">
        <v>1216</v>
      </c>
      <c r="F1002" s="418"/>
      <c r="G1002" s="290">
        <f>'Лист2 (2)'!G1002</f>
        <v>0</v>
      </c>
    </row>
    <row r="1003" spans="1:7" ht="23.25" customHeight="1">
      <c r="A1003" s="419"/>
      <c r="B1003" s="419"/>
      <c r="C1003" s="419"/>
      <c r="D1003" s="419"/>
      <c r="E1003" s="418" t="s">
        <v>1217</v>
      </c>
      <c r="F1003" s="418"/>
      <c r="G1003" s="290" t="str">
        <f>'Лист2 (2)'!G1003</f>
        <v>да</v>
      </c>
    </row>
    <row r="1004" spans="1:7" ht="23.25" customHeight="1">
      <c r="A1004" s="419"/>
      <c r="B1004" s="419"/>
      <c r="C1004" s="419"/>
      <c r="D1004" s="419"/>
      <c r="E1004" s="418" t="s">
        <v>1218</v>
      </c>
      <c r="F1004" s="418"/>
      <c r="G1004" s="290" t="str">
        <f>'Лист2 (2)'!G1004</f>
        <v>да</v>
      </c>
    </row>
    <row r="1005" spans="1:7" ht="23.25" customHeight="1">
      <c r="A1005" s="419"/>
      <c r="B1005" s="419"/>
      <c r="C1005" s="419"/>
      <c r="D1005" s="419"/>
      <c r="E1005" s="418" t="s">
        <v>1219</v>
      </c>
      <c r="F1005" s="418"/>
      <c r="G1005" s="290" t="str">
        <f>'Лист2 (2)'!G1005</f>
        <v>да</v>
      </c>
    </row>
    <row r="1006" spans="1:7" ht="23.25" customHeight="1">
      <c r="A1006" s="419"/>
      <c r="B1006" s="419"/>
      <c r="C1006" s="419"/>
      <c r="D1006" s="419"/>
      <c r="E1006" s="420" t="s">
        <v>1527</v>
      </c>
      <c r="F1006" s="420"/>
      <c r="G1006" s="290" t="str">
        <f>'Лист2 (2)'!G1006</f>
        <v>да</v>
      </c>
    </row>
    <row r="1007" spans="1:7" ht="23.25" customHeight="1">
      <c r="A1007" s="419"/>
      <c r="B1007" s="419"/>
      <c r="C1007" s="419"/>
      <c r="D1007" s="419"/>
      <c r="E1007" s="418" t="s">
        <v>1221</v>
      </c>
      <c r="F1007" s="418"/>
      <c r="G1007" s="290" t="str">
        <f>'Лист2 (2)'!G1007</f>
        <v>да</v>
      </c>
    </row>
    <row r="1008" spans="1:7" ht="23.25" customHeight="1">
      <c r="A1008" s="419"/>
      <c r="B1008" s="419"/>
      <c r="C1008" s="419"/>
      <c r="D1008" s="419"/>
      <c r="E1008" s="418" t="s">
        <v>1222</v>
      </c>
      <c r="F1008" s="418"/>
      <c r="G1008" s="290" t="str">
        <f>'Лист2 (2)'!G1008</f>
        <v>да</v>
      </c>
    </row>
    <row r="1009" spans="1:7" ht="23.25" customHeight="1">
      <c r="A1009" s="419"/>
      <c r="B1009" s="419"/>
      <c r="C1009" s="419"/>
      <c r="D1009" s="419"/>
      <c r="E1009" s="418" t="s">
        <v>1223</v>
      </c>
      <c r="F1009" s="418"/>
      <c r="G1009" s="290" t="str">
        <f>'Лист2 (2)'!G1009</f>
        <v>да</v>
      </c>
    </row>
    <row r="1010" spans="1:7" ht="23.25" customHeight="1">
      <c r="A1010" s="419"/>
      <c r="B1010" s="419"/>
      <c r="C1010" s="419"/>
      <c r="D1010" s="419"/>
      <c r="E1010" s="418" t="s">
        <v>1224</v>
      </c>
      <c r="F1010" s="418"/>
      <c r="G1010" s="290" t="str">
        <f>'Лист2 (2)'!G1010</f>
        <v>да</v>
      </c>
    </row>
    <row r="1011" spans="1:7" ht="23.25" customHeight="1">
      <c r="A1011" s="419"/>
      <c r="B1011" s="419"/>
      <c r="C1011" s="419"/>
      <c r="D1011" s="419"/>
      <c r="E1011" s="418" t="s">
        <v>1225</v>
      </c>
      <c r="F1011" s="418"/>
      <c r="G1011" s="290" t="str">
        <f>'Лист2 (2)'!G1011</f>
        <v>да</v>
      </c>
    </row>
    <row r="1012" spans="1:7" ht="23.25" customHeight="1">
      <c r="A1012" s="419"/>
      <c r="B1012" s="419"/>
      <c r="C1012" s="419"/>
      <c r="D1012" s="419"/>
      <c r="E1012" s="418" t="s">
        <v>1226</v>
      </c>
      <c r="F1012" s="418"/>
      <c r="G1012" s="290" t="str">
        <f>'Лист2 (2)'!G1012</f>
        <v>нет</v>
      </c>
    </row>
    <row r="1013" spans="1:7" ht="23.25" customHeight="1">
      <c r="A1013" s="419"/>
      <c r="B1013" s="419"/>
      <c r="C1013" s="419"/>
      <c r="D1013" s="419"/>
      <c r="E1013" s="420" t="s">
        <v>1528</v>
      </c>
      <c r="F1013" s="420"/>
      <c r="G1013" s="290" t="str">
        <f>'Лист2 (2)'!G1013</f>
        <v>да</v>
      </c>
    </row>
    <row r="1014" spans="1:7" ht="23.25" customHeight="1">
      <c r="A1014" s="419"/>
      <c r="B1014" s="419"/>
      <c r="C1014" s="419"/>
      <c r="D1014" s="419"/>
      <c r="E1014" s="418" t="s">
        <v>1228</v>
      </c>
      <c r="F1014" s="418"/>
      <c r="G1014" s="290" t="str">
        <f>'Лист2 (2)'!G1014</f>
        <v>да</v>
      </c>
    </row>
    <row r="1015" spans="1:7" ht="23.25" customHeight="1">
      <c r="A1015" s="419"/>
      <c r="B1015" s="419"/>
      <c r="C1015" s="419"/>
      <c r="D1015" s="419"/>
      <c r="E1015" s="418" t="s">
        <v>1229</v>
      </c>
      <c r="F1015" s="418"/>
      <c r="G1015" s="290" t="str">
        <f>'Лист2 (2)'!G1015</f>
        <v>нет</v>
      </c>
    </row>
    <row r="1016" spans="1:7" ht="23.25" customHeight="1">
      <c r="A1016" s="419"/>
      <c r="B1016" s="419"/>
      <c r="C1016" s="419"/>
      <c r="D1016" s="419"/>
      <c r="E1016" s="418" t="s">
        <v>1230</v>
      </c>
      <c r="F1016" s="418"/>
      <c r="G1016" s="290" t="str">
        <f>'Лист2 (2)'!G1016</f>
        <v>да</v>
      </c>
    </row>
    <row r="1017" spans="1:7" ht="23.25" customHeight="1">
      <c r="A1017" s="419"/>
      <c r="B1017" s="419"/>
      <c r="C1017" s="419"/>
      <c r="D1017" s="419"/>
      <c r="E1017" s="418" t="s">
        <v>1231</v>
      </c>
      <c r="F1017" s="418"/>
      <c r="G1017" s="290" t="str">
        <f>'Лист2 (2)'!G1017</f>
        <v>нет</v>
      </c>
    </row>
    <row r="1018" spans="1:7" ht="23.25" customHeight="1">
      <c r="A1018" s="419"/>
      <c r="B1018" s="419"/>
      <c r="C1018" s="419"/>
      <c r="D1018" s="419"/>
      <c r="E1018" s="418" t="s">
        <v>1232</v>
      </c>
      <c r="F1018" s="418"/>
      <c r="G1018" s="290" t="str">
        <f>'Лист2 (2)'!G1018</f>
        <v>да</v>
      </c>
    </row>
    <row r="1019" spans="1:7" ht="23.25" customHeight="1">
      <c r="A1019" s="419"/>
      <c r="B1019" s="419"/>
      <c r="C1019" s="419"/>
      <c r="D1019" s="419"/>
      <c r="E1019" s="418" t="s">
        <v>1233</v>
      </c>
      <c r="F1019" s="418"/>
      <c r="G1019" s="290" t="str">
        <f>'Лист2 (2)'!G1019</f>
        <v>нет</v>
      </c>
    </row>
    <row r="1020" spans="1:7" ht="23.25" customHeight="1">
      <c r="A1020" s="419"/>
      <c r="B1020" s="419"/>
      <c r="C1020" s="419"/>
      <c r="D1020" s="419"/>
      <c r="E1020" s="418" t="s">
        <v>1234</v>
      </c>
      <c r="F1020" s="418"/>
      <c r="G1020" s="290" t="str">
        <f>'Лист2 (2)'!G1020</f>
        <v>нет</v>
      </c>
    </row>
    <row r="1021" spans="1:7" ht="23.25" customHeight="1">
      <c r="A1021" s="419"/>
      <c r="B1021" s="419"/>
      <c r="C1021" s="419"/>
      <c r="D1021" s="419"/>
      <c r="E1021" s="418" t="s">
        <v>1235</v>
      </c>
      <c r="F1021" s="418"/>
      <c r="G1021" s="290" t="str">
        <f>'Лист2 (2)'!G1021</f>
        <v>да</v>
      </c>
    </row>
    <row r="1022" spans="1:7" ht="23.25" customHeight="1">
      <c r="A1022" s="419"/>
      <c r="B1022" s="419"/>
      <c r="C1022" s="419"/>
      <c r="D1022" s="419"/>
      <c r="E1022" s="418" t="s">
        <v>1236</v>
      </c>
      <c r="F1022" s="418"/>
      <c r="G1022" s="290" t="str">
        <f>'Лист2 (2)'!G1022</f>
        <v>да</v>
      </c>
    </row>
    <row r="1023" spans="1:7" ht="23.25" customHeight="1">
      <c r="A1023" s="419"/>
      <c r="B1023" s="419"/>
      <c r="C1023" s="419"/>
      <c r="D1023" s="419"/>
      <c r="E1023" s="418" t="s">
        <v>1237</v>
      </c>
      <c r="F1023" s="418"/>
      <c r="G1023" s="290" t="str">
        <f>'Лист2 (2)'!G1023</f>
        <v>нет</v>
      </c>
    </row>
    <row r="1024" spans="1:7" ht="23.25" customHeight="1">
      <c r="A1024" s="419"/>
      <c r="B1024" s="419"/>
      <c r="C1024" s="419"/>
      <c r="D1024" s="419"/>
      <c r="E1024" s="418" t="s">
        <v>1238</v>
      </c>
      <c r="F1024" s="418"/>
      <c r="G1024" s="290" t="str">
        <f>'Лист2 (2)'!G1024</f>
        <v>да</v>
      </c>
    </row>
    <row r="1025" spans="1:7" ht="23.25" customHeight="1">
      <c r="A1025" s="419"/>
      <c r="B1025" s="419"/>
      <c r="C1025" s="419"/>
      <c r="D1025" s="419"/>
      <c r="E1025" s="418" t="s">
        <v>1239</v>
      </c>
      <c r="F1025" s="418"/>
      <c r="G1025" s="290" t="str">
        <f>'Лист2 (2)'!G1025</f>
        <v>да</v>
      </c>
    </row>
    <row r="1026" spans="1:7" ht="23.25" customHeight="1">
      <c r="A1026" s="419"/>
      <c r="B1026" s="419"/>
      <c r="C1026" s="419"/>
      <c r="D1026" s="419"/>
      <c r="E1026" s="418" t="s">
        <v>1240</v>
      </c>
      <c r="F1026" s="418"/>
      <c r="G1026" s="290" t="str">
        <f>'Лист2 (2)'!G1026</f>
        <v>да</v>
      </c>
    </row>
    <row r="1027" spans="1:7" ht="23.25" customHeight="1">
      <c r="A1027" s="419"/>
      <c r="B1027" s="419"/>
      <c r="C1027" s="419"/>
      <c r="D1027" s="419"/>
      <c r="E1027" s="418" t="s">
        <v>1241</v>
      </c>
      <c r="F1027" s="418"/>
      <c r="G1027" s="290" t="str">
        <f>'Лист2 (2)'!G1027</f>
        <v>нет</v>
      </c>
    </row>
    <row r="1028" spans="1:7" ht="23.25" customHeight="1">
      <c r="A1028" s="419"/>
      <c r="B1028" s="419"/>
      <c r="C1028" s="419"/>
      <c r="D1028" s="419"/>
      <c r="E1028" s="418" t="s">
        <v>1242</v>
      </c>
      <c r="F1028" s="418"/>
      <c r="G1028" s="290" t="str">
        <f>'Лист2 (2)'!G1028</f>
        <v>нет</v>
      </c>
    </row>
    <row r="1029" spans="1:7" ht="23.25" customHeight="1">
      <c r="A1029" s="419"/>
      <c r="B1029" s="419"/>
      <c r="C1029" s="419"/>
      <c r="D1029" s="419"/>
      <c r="E1029" s="420" t="s">
        <v>1529</v>
      </c>
      <c r="F1029" s="420"/>
      <c r="G1029" s="290" t="str">
        <f>'Лист2 (2)'!G1029</f>
        <v>да</v>
      </c>
    </row>
    <row r="1030" spans="1:7" ht="23.25" customHeight="1">
      <c r="A1030" s="419"/>
      <c r="B1030" s="419"/>
      <c r="C1030" s="419"/>
      <c r="D1030" s="419"/>
      <c r="E1030" s="418" t="s">
        <v>1244</v>
      </c>
      <c r="F1030" s="418"/>
      <c r="G1030" s="290" t="str">
        <f>'Лист2 (2)'!G1030</f>
        <v>нет</v>
      </c>
    </row>
    <row r="1031" spans="1:7" ht="23.25" customHeight="1">
      <c r="A1031" s="419"/>
      <c r="B1031" s="419"/>
      <c r="C1031" s="419"/>
      <c r="D1031" s="419"/>
      <c r="E1031" s="418" t="s">
        <v>1245</v>
      </c>
      <c r="F1031" s="418"/>
      <c r="G1031" s="290" t="str">
        <f>'Лист2 (2)'!G1031</f>
        <v>да</v>
      </c>
    </row>
    <row r="1032" spans="1:7" ht="23.25" customHeight="1">
      <c r="A1032" s="419"/>
      <c r="B1032" s="419"/>
      <c r="C1032" s="419"/>
      <c r="D1032" s="419"/>
      <c r="E1032" s="418" t="s">
        <v>1246</v>
      </c>
      <c r="F1032" s="418"/>
      <c r="G1032" s="290" t="str">
        <f>'Лист2 (2)'!G1032</f>
        <v>нет</v>
      </c>
    </row>
    <row r="1033" spans="1:7" ht="23.25" customHeight="1">
      <c r="A1033" s="419"/>
      <c r="B1033" s="419"/>
      <c r="C1033" s="419"/>
      <c r="D1033" s="419"/>
      <c r="E1033" s="418" t="s">
        <v>1247</v>
      </c>
      <c r="F1033" s="418"/>
      <c r="G1033" s="290" t="str">
        <f>'Лист2 (2)'!G1033</f>
        <v>нет</v>
      </c>
    </row>
    <row r="1034" spans="1:7" ht="23.25" customHeight="1">
      <c r="A1034" s="419"/>
      <c r="B1034" s="419"/>
      <c r="C1034" s="419"/>
      <c r="D1034" s="419"/>
      <c r="E1034" s="418" t="s">
        <v>1248</v>
      </c>
      <c r="F1034" s="418"/>
      <c r="G1034" s="290" t="str">
        <f>'Лист2 (2)'!G1034</f>
        <v>да</v>
      </c>
    </row>
    <row r="1035" spans="1:7" ht="23.25" customHeight="1">
      <c r="A1035" s="419"/>
      <c r="B1035" s="419"/>
      <c r="C1035" s="419"/>
      <c r="D1035" s="419"/>
      <c r="E1035" s="418" t="s">
        <v>1249</v>
      </c>
      <c r="F1035" s="418"/>
      <c r="G1035" s="290" t="str">
        <f>'Лист2 (2)'!G1035</f>
        <v>да</v>
      </c>
    </row>
    <row r="1036" spans="1:7" ht="23.25" customHeight="1">
      <c r="A1036" s="419"/>
      <c r="B1036" s="419"/>
      <c r="C1036" s="419"/>
      <c r="D1036" s="419"/>
      <c r="E1036" s="418" t="s">
        <v>1250</v>
      </c>
      <c r="F1036" s="418"/>
      <c r="G1036" s="290" t="str">
        <f>'Лист2 (2)'!G1036</f>
        <v>нет</v>
      </c>
    </row>
    <row r="1037" spans="1:7" ht="23.25" customHeight="1">
      <c r="A1037" s="419"/>
      <c r="B1037" s="419"/>
      <c r="C1037" s="419"/>
      <c r="D1037" s="419"/>
      <c r="E1037" s="420" t="s">
        <v>1530</v>
      </c>
      <c r="F1037" s="420"/>
      <c r="G1037" s="290" t="str">
        <f>'Лист2 (2)'!G1037</f>
        <v>да</v>
      </c>
    </row>
    <row r="1038" spans="1:7" ht="23.25" customHeight="1">
      <c r="A1038" s="419"/>
      <c r="B1038" s="419"/>
      <c r="C1038" s="419"/>
      <c r="D1038" s="419"/>
      <c r="E1038" s="418" t="s">
        <v>1252</v>
      </c>
      <c r="F1038" s="418"/>
      <c r="G1038" s="290" t="str">
        <f>'Лист2 (2)'!G1038</f>
        <v>да</v>
      </c>
    </row>
    <row r="1039" spans="1:7" ht="23.25" customHeight="1">
      <c r="A1039" s="419"/>
      <c r="B1039" s="419"/>
      <c r="C1039" s="419"/>
      <c r="D1039" s="419"/>
      <c r="E1039" s="418" t="s">
        <v>1253</v>
      </c>
      <c r="F1039" s="418"/>
      <c r="G1039" s="290" t="str">
        <f>'Лист2 (2)'!G1039</f>
        <v>да</v>
      </c>
    </row>
    <row r="1040" spans="1:7" ht="23.25" customHeight="1">
      <c r="A1040" s="419"/>
      <c r="B1040" s="419"/>
      <c r="C1040" s="419"/>
      <c r="D1040" s="419"/>
      <c r="E1040" s="418" t="s">
        <v>1254</v>
      </c>
      <c r="F1040" s="418"/>
      <c r="G1040" s="290" t="str">
        <f>'Лист2 (2)'!G1040</f>
        <v>да</v>
      </c>
    </row>
    <row r="1041" spans="1:7" ht="23.25" customHeight="1">
      <c r="A1041" s="419"/>
      <c r="B1041" s="419"/>
      <c r="C1041" s="419"/>
      <c r="D1041" s="419"/>
      <c r="E1041" s="418" t="s">
        <v>1255</v>
      </c>
      <c r="F1041" s="418"/>
      <c r="G1041" s="290" t="str">
        <f>'Лист2 (2)'!G1041</f>
        <v>нет</v>
      </c>
    </row>
    <row r="1042" spans="1:7" ht="23.25" customHeight="1">
      <c r="A1042" s="419"/>
      <c r="B1042" s="419"/>
      <c r="C1042" s="419"/>
      <c r="D1042" s="419"/>
      <c r="E1042" s="418" t="s">
        <v>1256</v>
      </c>
      <c r="F1042" s="418"/>
      <c r="G1042" s="290" t="str">
        <f>'Лист2 (2)'!G1042</f>
        <v>нет</v>
      </c>
    </row>
    <row r="1043" spans="1:7" ht="23.25" customHeight="1">
      <c r="A1043" s="419" t="s">
        <v>1531</v>
      </c>
      <c r="B1043" s="419"/>
      <c r="C1043" s="419"/>
      <c r="D1043" s="419"/>
      <c r="E1043" s="418" t="s">
        <v>1258</v>
      </c>
      <c r="F1043" s="418"/>
      <c r="G1043" s="290" t="str">
        <f>'Лист2 (2)'!G1043</f>
        <v>нет</v>
      </c>
    </row>
    <row r="1044" spans="1:7" ht="23.25" customHeight="1">
      <c r="A1044" s="419"/>
      <c r="B1044" s="419"/>
      <c r="C1044" s="419"/>
      <c r="D1044" s="419"/>
      <c r="E1044" s="418" t="s">
        <v>1259</v>
      </c>
      <c r="F1044" s="418"/>
      <c r="G1044" s="290" t="str">
        <f>'Лист2 (2)'!G1044</f>
        <v>да</v>
      </c>
    </row>
    <row r="1045" spans="1:7" ht="23.25" customHeight="1">
      <c r="A1045" s="419"/>
      <c r="B1045" s="419"/>
      <c r="C1045" s="419"/>
      <c r="D1045" s="419"/>
      <c r="E1045" s="418" t="s">
        <v>1260</v>
      </c>
      <c r="F1045" s="418"/>
      <c r="G1045" s="290" t="str">
        <f>'Лист2 (2)'!G1045</f>
        <v>да</v>
      </c>
    </row>
    <row r="1046" spans="1:7" ht="23.25" customHeight="1">
      <c r="A1046" s="419"/>
      <c r="B1046" s="419"/>
      <c r="C1046" s="419"/>
      <c r="D1046" s="419"/>
      <c r="E1046" s="418" t="s">
        <v>1261</v>
      </c>
      <c r="F1046" s="418"/>
      <c r="G1046" s="290" t="str">
        <f>'Лист2 (2)'!G1046</f>
        <v>нет</v>
      </c>
    </row>
    <row r="1047" spans="1:7" ht="23.25" customHeight="1">
      <c r="A1047" s="419"/>
      <c r="B1047" s="419"/>
      <c r="C1047" s="419"/>
      <c r="D1047" s="419"/>
      <c r="E1047" s="418" t="s">
        <v>1262</v>
      </c>
      <c r="F1047" s="418"/>
      <c r="G1047" s="290" t="str">
        <f>'Лист2 (2)'!G1047</f>
        <v>да</v>
      </c>
    </row>
    <row r="1048" spans="1:7" ht="23.25" customHeight="1">
      <c r="A1048" s="419"/>
      <c r="B1048" s="419"/>
      <c r="C1048" s="419"/>
      <c r="D1048" s="419"/>
      <c r="E1048" s="418" t="s">
        <v>1263</v>
      </c>
      <c r="F1048" s="418"/>
      <c r="G1048" s="290" t="str">
        <f>'Лист2 (2)'!G1048</f>
        <v>да</v>
      </c>
    </row>
    <row r="1049" spans="1:7" ht="23.25" customHeight="1">
      <c r="A1049" s="419"/>
      <c r="B1049" s="419"/>
      <c r="C1049" s="419"/>
      <c r="D1049" s="419"/>
      <c r="E1049" s="418" t="s">
        <v>1264</v>
      </c>
      <c r="F1049" s="418"/>
      <c r="G1049" s="290" t="str">
        <f>'Лист2 (2)'!G1049</f>
        <v>нет</v>
      </c>
    </row>
    <row r="1050" spans="1:7" ht="23.25" customHeight="1">
      <c r="A1050" s="419"/>
      <c r="B1050" s="419"/>
      <c r="C1050" s="419"/>
      <c r="D1050" s="419"/>
      <c r="E1050" s="418" t="s">
        <v>1265</v>
      </c>
      <c r="F1050" s="418"/>
      <c r="G1050" s="290" t="str">
        <f>'Лист2 (2)'!G1050</f>
        <v>да</v>
      </c>
    </row>
    <row r="1051" spans="1:7" ht="23.25" customHeight="1">
      <c r="A1051" s="419"/>
      <c r="B1051" s="419"/>
      <c r="C1051" s="419"/>
      <c r="D1051" s="419"/>
      <c r="E1051" s="418" t="s">
        <v>1266</v>
      </c>
      <c r="F1051" s="418"/>
      <c r="G1051" s="290" t="str">
        <f>'Лист2 (2)'!G1051</f>
        <v>нет</v>
      </c>
    </row>
    <row r="1052" spans="1:7" ht="23.25" customHeight="1">
      <c r="A1052" s="419"/>
      <c r="B1052" s="419"/>
      <c r="C1052" s="419"/>
      <c r="D1052" s="419"/>
      <c r="E1052" s="418" t="s">
        <v>1267</v>
      </c>
      <c r="F1052" s="418"/>
      <c r="G1052" s="290" t="str">
        <f>'Лист2 (2)'!G1052</f>
        <v>нет</v>
      </c>
    </row>
    <row r="1053" spans="1:7" ht="23.25" customHeight="1">
      <c r="A1053" s="419"/>
      <c r="B1053" s="419"/>
      <c r="C1053" s="419"/>
      <c r="D1053" s="419"/>
      <c r="E1053" s="418" t="s">
        <v>1268</v>
      </c>
      <c r="F1053" s="418"/>
      <c r="G1053" s="290" t="str">
        <f>'Лист2 (2)'!G1053</f>
        <v>нет</v>
      </c>
    </row>
    <row r="1054" spans="1:7" ht="23.25" customHeight="1">
      <c r="A1054" s="419"/>
      <c r="B1054" s="419"/>
      <c r="C1054" s="419"/>
      <c r="D1054" s="419"/>
      <c r="E1054" s="418" t="s">
        <v>1269</v>
      </c>
      <c r="F1054" s="418"/>
      <c r="G1054" s="290" t="str">
        <f>'Лист2 (2)'!G1054</f>
        <v>нет</v>
      </c>
    </row>
    <row r="1055" spans="1:7" ht="23.25" customHeight="1">
      <c r="A1055" s="419"/>
      <c r="B1055" s="419"/>
      <c r="C1055" s="419"/>
      <c r="D1055" s="419"/>
      <c r="E1055" s="418" t="s">
        <v>1270</v>
      </c>
      <c r="F1055" s="418"/>
      <c r="G1055" s="290" t="str">
        <f>'Лист2 (2)'!G1055</f>
        <v>да</v>
      </c>
    </row>
    <row r="1056" spans="1:7" ht="23.25" customHeight="1">
      <c r="A1056" s="419"/>
      <c r="B1056" s="419"/>
      <c r="C1056" s="419"/>
      <c r="D1056" s="419"/>
      <c r="E1056" s="418" t="s">
        <v>1271</v>
      </c>
      <c r="F1056" s="418"/>
      <c r="G1056" s="290" t="str">
        <f>'Лист2 (2)'!G1056</f>
        <v>нет</v>
      </c>
    </row>
    <row r="1057" spans="1:7" ht="23.25" customHeight="1">
      <c r="A1057" s="419"/>
      <c r="B1057" s="419"/>
      <c r="C1057" s="419"/>
      <c r="D1057" s="419"/>
      <c r="E1057" s="418" t="s">
        <v>1272</v>
      </c>
      <c r="F1057" s="418"/>
      <c r="G1057" s="290" t="str">
        <f>'Лист2 (2)'!G1057</f>
        <v>нет</v>
      </c>
    </row>
    <row r="1058" spans="1:7" ht="23.25" customHeight="1">
      <c r="A1058" s="419"/>
      <c r="B1058" s="419"/>
      <c r="C1058" s="419"/>
      <c r="D1058" s="419"/>
      <c r="E1058" s="418" t="s">
        <v>1273</v>
      </c>
      <c r="F1058" s="418"/>
      <c r="G1058" s="290" t="str">
        <f>'Лист2 (2)'!G1058</f>
        <v>нет</v>
      </c>
    </row>
    <row r="1059" spans="1:7" ht="23.25" customHeight="1">
      <c r="A1059" s="419"/>
      <c r="B1059" s="419"/>
      <c r="C1059" s="419"/>
      <c r="D1059" s="419"/>
      <c r="E1059" s="418" t="s">
        <v>1274</v>
      </c>
      <c r="F1059" s="418"/>
      <c r="G1059" s="290" t="str">
        <f>'Лист2 (2)'!G1059</f>
        <v>нет</v>
      </c>
    </row>
    <row r="1060" spans="1:7" ht="23.25" customHeight="1">
      <c r="A1060" s="419"/>
      <c r="B1060" s="419"/>
      <c r="C1060" s="419"/>
      <c r="D1060" s="419"/>
      <c r="E1060" s="418" t="s">
        <v>1275</v>
      </c>
      <c r="F1060" s="418"/>
      <c r="G1060" s="290" t="str">
        <f>'Лист2 (2)'!G1060</f>
        <v>нет</v>
      </c>
    </row>
    <row r="1061" spans="1:7" ht="23.25" customHeight="1">
      <c r="A1061" s="419"/>
      <c r="B1061" s="419"/>
      <c r="C1061" s="419"/>
      <c r="D1061" s="419"/>
      <c r="E1061" s="418" t="s">
        <v>1276</v>
      </c>
      <c r="F1061" s="418"/>
      <c r="G1061" s="290" t="str">
        <f>'Лист2 (2)'!G1061</f>
        <v>нет</v>
      </c>
    </row>
    <row r="1062" spans="1:7" ht="23.25" customHeight="1">
      <c r="A1062" s="419"/>
      <c r="B1062" s="419"/>
      <c r="C1062" s="419"/>
      <c r="D1062" s="419"/>
      <c r="E1062" s="418" t="s">
        <v>1277</v>
      </c>
      <c r="F1062" s="418"/>
      <c r="G1062" s="290" t="str">
        <f>'Лист2 (2)'!G1062</f>
        <v>нет</v>
      </c>
    </row>
    <row r="1063" spans="1:7" ht="23.25" customHeight="1">
      <c r="A1063" s="419"/>
      <c r="B1063" s="419"/>
      <c r="C1063" s="419"/>
      <c r="D1063" s="419"/>
      <c r="E1063" s="418" t="s">
        <v>1278</v>
      </c>
      <c r="F1063" s="418"/>
      <c r="G1063" s="290" t="str">
        <f>'Лист2 (2)'!G1063</f>
        <v>нет</v>
      </c>
    </row>
    <row r="1064" spans="1:7" ht="23.25" customHeight="1">
      <c r="A1064" s="419"/>
      <c r="B1064" s="419"/>
      <c r="C1064" s="419"/>
      <c r="D1064" s="419"/>
      <c r="E1064" s="418" t="s">
        <v>1279</v>
      </c>
      <c r="F1064" s="418"/>
      <c r="G1064" s="290" t="str">
        <f>'Лист2 (2)'!G1064</f>
        <v>нет</v>
      </c>
    </row>
    <row r="1065" spans="1:7" ht="23.25" customHeight="1">
      <c r="A1065" s="419"/>
      <c r="B1065" s="419"/>
      <c r="C1065" s="419"/>
      <c r="D1065" s="419"/>
      <c r="E1065" s="418" t="s">
        <v>1280</v>
      </c>
      <c r="F1065" s="418"/>
      <c r="G1065" s="290" t="str">
        <f>'Лист2 (2)'!G1065</f>
        <v>нет</v>
      </c>
    </row>
    <row r="1066" spans="1:7" ht="23.25" customHeight="1">
      <c r="A1066" s="419"/>
      <c r="B1066" s="419"/>
      <c r="C1066" s="419"/>
      <c r="D1066" s="419"/>
      <c r="E1066" s="418" t="s">
        <v>1281</v>
      </c>
      <c r="F1066" s="418"/>
      <c r="G1066" s="290" t="str">
        <f>'Лист2 (2)'!G1066</f>
        <v>нет</v>
      </c>
    </row>
    <row r="1067" spans="1:7" ht="23.25" customHeight="1">
      <c r="A1067" s="419"/>
      <c r="B1067" s="419"/>
      <c r="C1067" s="419"/>
      <c r="D1067" s="419"/>
      <c r="E1067" s="418" t="s">
        <v>1282</v>
      </c>
      <c r="F1067" s="418"/>
      <c r="G1067" s="290" t="str">
        <f>'Лист2 (2)'!G1067</f>
        <v>нет</v>
      </c>
    </row>
    <row r="1068" spans="1:7" ht="23.25" customHeight="1">
      <c r="A1068" s="419"/>
      <c r="B1068" s="419"/>
      <c r="C1068" s="419"/>
      <c r="D1068" s="419"/>
      <c r="E1068" s="418" t="s">
        <v>1283</v>
      </c>
      <c r="F1068" s="418"/>
      <c r="G1068" s="290" t="str">
        <f>'Лист2 (2)'!G1068</f>
        <v>да</v>
      </c>
    </row>
    <row r="1069" spans="1:7" ht="23.25" customHeight="1">
      <c r="A1069" s="419"/>
      <c r="B1069" s="419"/>
      <c r="C1069" s="419"/>
      <c r="D1069" s="419"/>
      <c r="E1069" s="418" t="s">
        <v>1284</v>
      </c>
      <c r="F1069" s="418"/>
      <c r="G1069" s="290" t="str">
        <f>'Лист2 (2)'!G1069</f>
        <v>да</v>
      </c>
    </row>
    <row r="1070" spans="1:7" ht="23.25" customHeight="1">
      <c r="A1070" s="419"/>
      <c r="B1070" s="419"/>
      <c r="C1070" s="419"/>
      <c r="D1070" s="419"/>
      <c r="E1070" s="418" t="s">
        <v>1285</v>
      </c>
      <c r="F1070" s="418"/>
      <c r="G1070" s="290" t="str">
        <f>'Лист2 (2)'!G1070</f>
        <v>нет</v>
      </c>
    </row>
    <row r="1071" spans="1:7" ht="23.25" customHeight="1">
      <c r="A1071" s="419" t="s">
        <v>1532</v>
      </c>
      <c r="B1071" s="419"/>
      <c r="C1071" s="419"/>
      <c r="D1071" s="419"/>
      <c r="E1071" s="418" t="s">
        <v>1287</v>
      </c>
      <c r="F1071" s="418"/>
      <c r="G1071" s="290" t="str">
        <f>'Лист2 (2)'!G1071</f>
        <v>да</v>
      </c>
    </row>
    <row r="1072" spans="1:7" ht="23.25" customHeight="1">
      <c r="A1072" s="419"/>
      <c r="B1072" s="419"/>
      <c r="C1072" s="419"/>
      <c r="D1072" s="419"/>
      <c r="E1072" s="418" t="s">
        <v>1288</v>
      </c>
      <c r="F1072" s="418"/>
      <c r="G1072" s="290" t="str">
        <f>'Лист2 (2)'!G1072</f>
        <v>да</v>
      </c>
    </row>
    <row r="1073" spans="1:7" ht="23.25" customHeight="1">
      <c r="A1073" s="419"/>
      <c r="B1073" s="419"/>
      <c r="C1073" s="419"/>
      <c r="D1073" s="419"/>
      <c r="E1073" s="418" t="s">
        <v>1289</v>
      </c>
      <c r="F1073" s="418"/>
      <c r="G1073" s="290" t="str">
        <f>'Лист2 (2)'!G1073</f>
        <v>да</v>
      </c>
    </row>
    <row r="1074" spans="1:7" ht="23.25" customHeight="1">
      <c r="A1074" s="419"/>
      <c r="B1074" s="419"/>
      <c r="C1074" s="419"/>
      <c r="D1074" s="419"/>
      <c r="E1074" s="418" t="s">
        <v>1290</v>
      </c>
      <c r="F1074" s="418"/>
      <c r="G1074" s="290" t="str">
        <f>'Лист2 (2)'!G1074</f>
        <v>нет</v>
      </c>
    </row>
    <row r="1075" spans="1:7" ht="23.25" customHeight="1">
      <c r="A1075" s="419"/>
      <c r="B1075" s="419"/>
      <c r="C1075" s="419"/>
      <c r="D1075" s="419"/>
      <c r="E1075" s="418" t="s">
        <v>1291</v>
      </c>
      <c r="F1075" s="418"/>
      <c r="G1075" s="290" t="str">
        <f>'Лист2 (2)'!G1075</f>
        <v>да</v>
      </c>
    </row>
    <row r="1076" spans="1:7" ht="23.25" customHeight="1">
      <c r="A1076" s="419"/>
      <c r="B1076" s="419"/>
      <c r="C1076" s="419"/>
      <c r="D1076" s="419"/>
      <c r="E1076" s="418" t="s">
        <v>1292</v>
      </c>
      <c r="F1076" s="418"/>
      <c r="G1076" s="290" t="str">
        <f>'Лист2 (2)'!G1076</f>
        <v>нет</v>
      </c>
    </row>
    <row r="1077" spans="1:7" ht="23.25" customHeight="1">
      <c r="A1077" s="419"/>
      <c r="B1077" s="419"/>
      <c r="C1077" s="419"/>
      <c r="D1077" s="419"/>
      <c r="E1077" s="418" t="s">
        <v>1293</v>
      </c>
      <c r="F1077" s="418"/>
      <c r="G1077" s="290" t="str">
        <f>'Лист2 (2)'!G1077</f>
        <v>нет</v>
      </c>
    </row>
    <row r="1078" spans="1:7" ht="23.25" customHeight="1">
      <c r="A1078" s="419"/>
      <c r="B1078" s="419"/>
      <c r="C1078" s="419"/>
      <c r="D1078" s="419"/>
      <c r="E1078" s="418" t="s">
        <v>1294</v>
      </c>
      <c r="F1078" s="418"/>
      <c r="G1078" s="290" t="str">
        <f>'Лист2 (2)'!G1078</f>
        <v>да</v>
      </c>
    </row>
    <row r="1079" spans="1:7" ht="23.25" customHeight="1">
      <c r="A1079" s="419"/>
      <c r="B1079" s="419"/>
      <c r="C1079" s="419"/>
      <c r="D1079" s="419"/>
      <c r="E1079" s="418" t="s">
        <v>1295</v>
      </c>
      <c r="F1079" s="418"/>
      <c r="G1079" s="290" t="str">
        <f>'Лист2 (2)'!G1079</f>
        <v>да</v>
      </c>
    </row>
    <row r="1080" spans="1:7" ht="23.25" customHeight="1">
      <c r="A1080" s="419"/>
      <c r="B1080" s="419"/>
      <c r="C1080" s="419"/>
      <c r="D1080" s="419"/>
      <c r="E1080" s="418" t="s">
        <v>1296</v>
      </c>
      <c r="F1080" s="418"/>
      <c r="G1080" s="290" t="str">
        <f>'Лист2 (2)'!G1080</f>
        <v>нет</v>
      </c>
    </row>
    <row r="1081" spans="1:7" ht="23.25" customHeight="1">
      <c r="A1081" s="419"/>
      <c r="B1081" s="419"/>
      <c r="C1081" s="419"/>
      <c r="D1081" s="419"/>
      <c r="E1081" s="418" t="s">
        <v>1297</v>
      </c>
      <c r="F1081" s="418"/>
      <c r="G1081" s="290" t="str">
        <f>'Лист2 (2)'!G1081</f>
        <v>да</v>
      </c>
    </row>
    <row r="1082" spans="1:7" ht="23.25" customHeight="1">
      <c r="A1082" s="419"/>
      <c r="B1082" s="419"/>
      <c r="C1082" s="419"/>
      <c r="D1082" s="419"/>
      <c r="E1082" s="418" t="s">
        <v>1298</v>
      </c>
      <c r="F1082" s="418"/>
      <c r="G1082" s="290" t="str">
        <f>'Лист2 (2)'!G1082</f>
        <v>нет</v>
      </c>
    </row>
    <row r="1083" spans="1:7" ht="23.25" customHeight="1">
      <c r="A1083" s="419"/>
      <c r="B1083" s="419"/>
      <c r="C1083" s="419"/>
      <c r="D1083" s="419"/>
      <c r="E1083" s="418" t="s">
        <v>1299</v>
      </c>
      <c r="F1083" s="418"/>
      <c r="G1083" s="290" t="str">
        <f>'Лист2 (2)'!G1083</f>
        <v>нет</v>
      </c>
    </row>
    <row r="1084" spans="1:7" ht="23.25" customHeight="1">
      <c r="A1084" s="419"/>
      <c r="B1084" s="419"/>
      <c r="C1084" s="419"/>
      <c r="D1084" s="419"/>
      <c r="E1084" s="418" t="s">
        <v>1300</v>
      </c>
      <c r="F1084" s="418"/>
      <c r="G1084" s="290" t="str">
        <f>'Лист2 (2)'!G1084</f>
        <v>нет</v>
      </c>
    </row>
    <row r="1085" spans="1:7" ht="23.25" customHeight="1">
      <c r="A1085" s="419"/>
      <c r="B1085" s="419"/>
      <c r="C1085" s="419"/>
      <c r="D1085" s="419"/>
      <c r="E1085" s="418" t="s">
        <v>1301</v>
      </c>
      <c r="F1085" s="418"/>
      <c r="G1085" s="290" t="str">
        <f>'Лист2 (2)'!G1085</f>
        <v>нет</v>
      </c>
    </row>
    <row r="1086" spans="1:7" ht="23.25" customHeight="1">
      <c r="A1086" s="419"/>
      <c r="B1086" s="419"/>
      <c r="C1086" s="419"/>
      <c r="D1086" s="419"/>
      <c r="E1086" s="418" t="s">
        <v>1302</v>
      </c>
      <c r="F1086" s="418"/>
      <c r="G1086" s="290" t="str">
        <f>'Лист2 (2)'!G1086</f>
        <v>да</v>
      </c>
    </row>
    <row r="1087" spans="1:7" ht="23.25" customHeight="1">
      <c r="A1087" s="419"/>
      <c r="B1087" s="419"/>
      <c r="C1087" s="419"/>
      <c r="D1087" s="419"/>
      <c r="E1087" s="418" t="s">
        <v>1303</v>
      </c>
      <c r="F1087" s="418"/>
      <c r="G1087" s="290" t="str">
        <f>'Лист2 (2)'!G1087</f>
        <v>да</v>
      </c>
    </row>
    <row r="1088" spans="1:7" ht="23.25" customHeight="1">
      <c r="A1088" s="419"/>
      <c r="B1088" s="419"/>
      <c r="C1088" s="419"/>
      <c r="D1088" s="419"/>
      <c r="E1088" s="418" t="s">
        <v>1304</v>
      </c>
      <c r="F1088" s="418"/>
      <c r="G1088" s="290" t="str">
        <f>'Лист2 (2)'!G1088</f>
        <v>да</v>
      </c>
    </row>
    <row r="1089" spans="1:7" ht="23.25" customHeight="1">
      <c r="A1089" s="419"/>
      <c r="B1089" s="419"/>
      <c r="C1089" s="419"/>
      <c r="D1089" s="419"/>
      <c r="E1089" s="418" t="s">
        <v>1305</v>
      </c>
      <c r="F1089" s="418"/>
      <c r="G1089" s="290" t="str">
        <f>'Лист2 (2)'!G1089</f>
        <v>да</v>
      </c>
    </row>
    <row r="1090" spans="1:7" ht="23.25" customHeight="1">
      <c r="A1090" s="419"/>
      <c r="B1090" s="419"/>
      <c r="C1090" s="419"/>
      <c r="D1090" s="419"/>
      <c r="E1090" s="418" t="s">
        <v>1306</v>
      </c>
      <c r="F1090" s="418"/>
      <c r="G1090" s="290" t="str">
        <f>'Лист2 (2)'!G1090</f>
        <v>нет</v>
      </c>
    </row>
    <row r="1091" spans="1:7" ht="23.25" customHeight="1">
      <c r="A1091" s="419"/>
      <c r="B1091" s="419"/>
      <c r="C1091" s="419"/>
      <c r="D1091" s="419"/>
      <c r="E1091" s="418" t="s">
        <v>1307</v>
      </c>
      <c r="F1091" s="418"/>
      <c r="G1091" s="290" t="str">
        <f>'Лист2 (2)'!G1091</f>
        <v>нет</v>
      </c>
    </row>
    <row r="1092" spans="1:7" ht="23.25" customHeight="1">
      <c r="A1092" s="419"/>
      <c r="B1092" s="419"/>
      <c r="C1092" s="419"/>
      <c r="D1092" s="419"/>
      <c r="E1092" s="418" t="s">
        <v>1308</v>
      </c>
      <c r="F1092" s="418"/>
      <c r="G1092" s="290" t="str">
        <f>'Лист2 (2)'!G1092</f>
        <v>нет</v>
      </c>
    </row>
    <row r="1093" spans="1:7" ht="23.25" customHeight="1">
      <c r="A1093" s="419"/>
      <c r="B1093" s="419"/>
      <c r="C1093" s="419"/>
      <c r="D1093" s="419"/>
      <c r="E1093" s="418" t="s">
        <v>1309</v>
      </c>
      <c r="F1093" s="418"/>
      <c r="G1093" s="290" t="str">
        <f>'Лист2 (2)'!G1093</f>
        <v>да</v>
      </c>
    </row>
    <row r="1094" spans="1:7" ht="23.25" customHeight="1">
      <c r="A1094" s="419"/>
      <c r="B1094" s="419"/>
      <c r="C1094" s="419"/>
      <c r="D1094" s="419"/>
      <c r="E1094" s="418" t="s">
        <v>1310</v>
      </c>
      <c r="F1094" s="418"/>
      <c r="G1094" s="290" t="str">
        <f>'Лист2 (2)'!G1094</f>
        <v>да</v>
      </c>
    </row>
    <row r="1095" spans="1:7" ht="23.25" customHeight="1">
      <c r="A1095" s="419"/>
      <c r="B1095" s="419"/>
      <c r="C1095" s="419"/>
      <c r="D1095" s="419"/>
      <c r="E1095" s="418" t="s">
        <v>1311</v>
      </c>
      <c r="F1095" s="418"/>
      <c r="G1095" s="290" t="str">
        <f>'Лист2 (2)'!G1095</f>
        <v>да</v>
      </c>
    </row>
    <row r="1096" spans="1:7" ht="23.25" customHeight="1">
      <c r="A1096" s="419"/>
      <c r="B1096" s="419"/>
      <c r="C1096" s="419"/>
      <c r="D1096" s="419"/>
      <c r="E1096" s="418" t="s">
        <v>1312</v>
      </c>
      <c r="F1096" s="418"/>
      <c r="G1096" s="290" t="str">
        <f>'Лист2 (2)'!G1096</f>
        <v>да</v>
      </c>
    </row>
    <row r="1097" spans="1:7" ht="23.25" customHeight="1">
      <c r="A1097" s="419"/>
      <c r="B1097" s="419"/>
      <c r="C1097" s="419"/>
      <c r="D1097" s="419"/>
      <c r="E1097" s="418" t="s">
        <v>1313</v>
      </c>
      <c r="F1097" s="418"/>
      <c r="G1097" s="290" t="str">
        <f>'Лист2 (2)'!G1097</f>
        <v>нет</v>
      </c>
    </row>
    <row r="1098" spans="1:7" ht="23.25" customHeight="1">
      <c r="A1098" s="419"/>
      <c r="B1098" s="419"/>
      <c r="C1098" s="419"/>
      <c r="D1098" s="419"/>
      <c r="E1098" s="418" t="s">
        <v>1314</v>
      </c>
      <c r="F1098" s="418"/>
      <c r="G1098" s="290" t="str">
        <f>'Лист2 (2)'!G1098</f>
        <v>нет</v>
      </c>
    </row>
    <row r="1099" spans="1:7" ht="23.25" customHeight="1">
      <c r="A1099" s="419"/>
      <c r="B1099" s="419"/>
      <c r="C1099" s="419"/>
      <c r="D1099" s="419"/>
      <c r="E1099" s="418" t="s">
        <v>1315</v>
      </c>
      <c r="F1099" s="418"/>
      <c r="G1099" s="290" t="str">
        <f>'Лист2 (2)'!G1099</f>
        <v>нет</v>
      </c>
    </row>
    <row r="1100" spans="1:7" ht="23.25" customHeight="1">
      <c r="A1100" s="419"/>
      <c r="B1100" s="419"/>
      <c r="C1100" s="419"/>
      <c r="D1100" s="419"/>
      <c r="E1100" s="418" t="s">
        <v>1316</v>
      </c>
      <c r="F1100" s="418"/>
      <c r="G1100" s="290" t="str">
        <f>'Лист2 (2)'!G1100</f>
        <v>да</v>
      </c>
    </row>
    <row r="1101" spans="1:7" ht="23.25" customHeight="1">
      <c r="A1101" s="419"/>
      <c r="B1101" s="419"/>
      <c r="C1101" s="419"/>
      <c r="D1101" s="419"/>
      <c r="E1101" s="418" t="s">
        <v>1317</v>
      </c>
      <c r="F1101" s="418"/>
      <c r="G1101" s="290" t="str">
        <f>'Лист2 (2)'!G1101</f>
        <v>да</v>
      </c>
    </row>
    <row r="1102" spans="1:7" ht="23.25" customHeight="1">
      <c r="A1102" s="419"/>
      <c r="B1102" s="419"/>
      <c r="C1102" s="419"/>
      <c r="D1102" s="419"/>
      <c r="E1102" s="418" t="s">
        <v>1318</v>
      </c>
      <c r="F1102" s="418"/>
      <c r="G1102" s="290" t="str">
        <f>'Лист2 (2)'!G1102</f>
        <v>нет</v>
      </c>
    </row>
    <row r="1103" spans="1:7" ht="23.25" customHeight="1">
      <c r="A1103" s="419"/>
      <c r="B1103" s="419"/>
      <c r="C1103" s="419"/>
      <c r="D1103" s="419"/>
      <c r="E1103" s="418" t="s">
        <v>1319</v>
      </c>
      <c r="F1103" s="418"/>
      <c r="G1103" s="290" t="str">
        <f>'Лист2 (2)'!G1103</f>
        <v>нет</v>
      </c>
    </row>
  </sheetData>
  <mergeCells count="1004">
    <mergeCell ref="A1:F1"/>
    <mergeCell ref="A2:F2"/>
    <mergeCell ref="A3:F3"/>
    <mergeCell ref="A4:F4"/>
    <mergeCell ref="A5:A60"/>
    <mergeCell ref="B5:E5"/>
    <mergeCell ref="B6:B12"/>
    <mergeCell ref="C6:E6"/>
    <mergeCell ref="C7:E7"/>
    <mergeCell ref="C8:E8"/>
    <mergeCell ref="C9:E9"/>
    <mergeCell ref="C10:C12"/>
    <mergeCell ref="D10:E10"/>
    <mergeCell ref="D11:E11"/>
    <mergeCell ref="D12:E12"/>
    <mergeCell ref="B13:B27"/>
    <mergeCell ref="C13:E13"/>
    <mergeCell ref="C14:C17"/>
    <mergeCell ref="D14:D16"/>
    <mergeCell ref="D17:E17"/>
    <mergeCell ref="C18:C19"/>
    <mergeCell ref="D18:E18"/>
    <mergeCell ref="D19:E19"/>
    <mergeCell ref="C20:E20"/>
    <mergeCell ref="C22:D25"/>
    <mergeCell ref="E22:E23"/>
    <mergeCell ref="E24:E25"/>
    <mergeCell ref="C26:D27"/>
    <mergeCell ref="B28:B39"/>
    <mergeCell ref="C28:C39"/>
    <mergeCell ref="D28:D29"/>
    <mergeCell ref="D30:D31"/>
    <mergeCell ref="D32:D33"/>
    <mergeCell ref="D34:D35"/>
    <mergeCell ref="D36:D37"/>
    <mergeCell ref="D38:D39"/>
    <mergeCell ref="B40:B50"/>
    <mergeCell ref="C40:E40"/>
    <mergeCell ref="C41:E41"/>
    <mergeCell ref="C42:E42"/>
    <mergeCell ref="C43:C45"/>
    <mergeCell ref="D43:E43"/>
    <mergeCell ref="D44:E44"/>
    <mergeCell ref="D45:E45"/>
    <mergeCell ref="C46:E46"/>
    <mergeCell ref="C47:E47"/>
    <mergeCell ref="C48:D50"/>
    <mergeCell ref="B51:B6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A61:B64"/>
    <mergeCell ref="C61:E61"/>
    <mergeCell ref="C62:E62"/>
    <mergeCell ref="C63:E63"/>
    <mergeCell ref="C64:E64"/>
    <mergeCell ref="A65:A120"/>
    <mergeCell ref="B65:E65"/>
    <mergeCell ref="B66:B72"/>
    <mergeCell ref="C66:E66"/>
    <mergeCell ref="C67:E67"/>
    <mergeCell ref="C68:E68"/>
    <mergeCell ref="C69:E69"/>
    <mergeCell ref="C70:C72"/>
    <mergeCell ref="D70:E70"/>
    <mergeCell ref="D71:E71"/>
    <mergeCell ref="D72:E72"/>
    <mergeCell ref="B73:B87"/>
    <mergeCell ref="C73:E73"/>
    <mergeCell ref="C74:C77"/>
    <mergeCell ref="D74:D76"/>
    <mergeCell ref="D77:E77"/>
    <mergeCell ref="C78:C79"/>
    <mergeCell ref="D78:E78"/>
    <mergeCell ref="D79:E79"/>
    <mergeCell ref="C80:E80"/>
    <mergeCell ref="C82:D85"/>
    <mergeCell ref="E82:E83"/>
    <mergeCell ref="E84:E85"/>
    <mergeCell ref="C86:D87"/>
    <mergeCell ref="B88:B99"/>
    <mergeCell ref="C88:C99"/>
    <mergeCell ref="D88:D89"/>
    <mergeCell ref="D90:D91"/>
    <mergeCell ref="D92:D93"/>
    <mergeCell ref="D94:D95"/>
    <mergeCell ref="D96:D97"/>
    <mergeCell ref="D98:D99"/>
    <mergeCell ref="B100:B110"/>
    <mergeCell ref="C100:E100"/>
    <mergeCell ref="C101:E101"/>
    <mergeCell ref="C102:E102"/>
    <mergeCell ref="C103:C105"/>
    <mergeCell ref="D103:E103"/>
    <mergeCell ref="D104:E104"/>
    <mergeCell ref="D105:E105"/>
    <mergeCell ref="C106:E106"/>
    <mergeCell ref="C107:E107"/>
    <mergeCell ref="C108:D110"/>
    <mergeCell ref="B111:B12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A121:B124"/>
    <mergeCell ref="C121:E121"/>
    <mergeCell ref="C122:E122"/>
    <mergeCell ref="C123:E123"/>
    <mergeCell ref="C124:E124"/>
    <mergeCell ref="A125:A180"/>
    <mergeCell ref="B125:E125"/>
    <mergeCell ref="B126:B132"/>
    <mergeCell ref="C126:E126"/>
    <mergeCell ref="C127:E127"/>
    <mergeCell ref="C128:E128"/>
    <mergeCell ref="C129:E129"/>
    <mergeCell ref="C130:C132"/>
    <mergeCell ref="D130:E130"/>
    <mergeCell ref="D131:E131"/>
    <mergeCell ref="D132:E132"/>
    <mergeCell ref="B133:B147"/>
    <mergeCell ref="C133:E133"/>
    <mergeCell ref="C134:C137"/>
    <mergeCell ref="D134:D136"/>
    <mergeCell ref="D137:E137"/>
    <mergeCell ref="C138:C139"/>
    <mergeCell ref="D138:E138"/>
    <mergeCell ref="D139:E139"/>
    <mergeCell ref="C140:E140"/>
    <mergeCell ref="C142:D145"/>
    <mergeCell ref="E142:E143"/>
    <mergeCell ref="E144:E145"/>
    <mergeCell ref="C146:D147"/>
    <mergeCell ref="B148:B159"/>
    <mergeCell ref="C148:C159"/>
    <mergeCell ref="D148:D149"/>
    <mergeCell ref="D150:D151"/>
    <mergeCell ref="D152:D153"/>
    <mergeCell ref="D154:D155"/>
    <mergeCell ref="D156:D157"/>
    <mergeCell ref="D158:D159"/>
    <mergeCell ref="B160:B170"/>
    <mergeCell ref="C160:E160"/>
    <mergeCell ref="C161:E161"/>
    <mergeCell ref="C162:E162"/>
    <mergeCell ref="C163:C165"/>
    <mergeCell ref="D163:E163"/>
    <mergeCell ref="D164:E164"/>
    <mergeCell ref="D165:E165"/>
    <mergeCell ref="C166:E166"/>
    <mergeCell ref="C167:E167"/>
    <mergeCell ref="C168:D170"/>
    <mergeCell ref="B171:B18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A181:B184"/>
    <mergeCell ref="C181:E181"/>
    <mergeCell ref="C182:E182"/>
    <mergeCell ref="C183:E183"/>
    <mergeCell ref="C184:E184"/>
    <mergeCell ref="A185:A240"/>
    <mergeCell ref="B185:E185"/>
    <mergeCell ref="B186:B192"/>
    <mergeCell ref="C186:E186"/>
    <mergeCell ref="C187:E187"/>
    <mergeCell ref="C188:E188"/>
    <mergeCell ref="C189:E189"/>
    <mergeCell ref="C190:C192"/>
    <mergeCell ref="D190:E190"/>
    <mergeCell ref="D191:E191"/>
    <mergeCell ref="D192:E192"/>
    <mergeCell ref="B193:B207"/>
    <mergeCell ref="C193:E193"/>
    <mergeCell ref="C194:C197"/>
    <mergeCell ref="D194:D196"/>
    <mergeCell ref="D197:E197"/>
    <mergeCell ref="C198:C199"/>
    <mergeCell ref="D198:E198"/>
    <mergeCell ref="D199:E199"/>
    <mergeCell ref="C200:E200"/>
    <mergeCell ref="C202:D205"/>
    <mergeCell ref="E202:E203"/>
    <mergeCell ref="E204:E205"/>
    <mergeCell ref="C206:D207"/>
    <mergeCell ref="B208:B219"/>
    <mergeCell ref="C208:C219"/>
    <mergeCell ref="D208:D209"/>
    <mergeCell ref="D210:D211"/>
    <mergeCell ref="D212:D213"/>
    <mergeCell ref="D214:D215"/>
    <mergeCell ref="D216:D217"/>
    <mergeCell ref="D218:D219"/>
    <mergeCell ref="B220:B230"/>
    <mergeCell ref="C220:E220"/>
    <mergeCell ref="C221:E221"/>
    <mergeCell ref="C222:E222"/>
    <mergeCell ref="C223:C225"/>
    <mergeCell ref="D223:E223"/>
    <mergeCell ref="D224:E224"/>
    <mergeCell ref="D225:E225"/>
    <mergeCell ref="C226:E226"/>
    <mergeCell ref="C227:E227"/>
    <mergeCell ref="C228:D230"/>
    <mergeCell ref="B231:B24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A241:B244"/>
    <mergeCell ref="C241:E241"/>
    <mergeCell ref="C242:E242"/>
    <mergeCell ref="C243:E243"/>
    <mergeCell ref="C244:E244"/>
    <mergeCell ref="A245:A300"/>
    <mergeCell ref="B245:E245"/>
    <mergeCell ref="B246:B252"/>
    <mergeCell ref="C246:E246"/>
    <mergeCell ref="C247:E247"/>
    <mergeCell ref="C248:E248"/>
    <mergeCell ref="C249:E249"/>
    <mergeCell ref="C250:C252"/>
    <mergeCell ref="D250:E250"/>
    <mergeCell ref="D251:E251"/>
    <mergeCell ref="D252:E252"/>
    <mergeCell ref="B253:B267"/>
    <mergeCell ref="C253:E253"/>
    <mergeCell ref="C254:C257"/>
    <mergeCell ref="D254:D256"/>
    <mergeCell ref="D257:E257"/>
    <mergeCell ref="C258:C259"/>
    <mergeCell ref="D258:E258"/>
    <mergeCell ref="D259:E259"/>
    <mergeCell ref="C260:E260"/>
    <mergeCell ref="C262:D265"/>
    <mergeCell ref="E262:E263"/>
    <mergeCell ref="E264:E265"/>
    <mergeCell ref="C266:D267"/>
    <mergeCell ref="B268:B279"/>
    <mergeCell ref="C268:C279"/>
    <mergeCell ref="D268:D269"/>
    <mergeCell ref="D270:D271"/>
    <mergeCell ref="D272:D273"/>
    <mergeCell ref="D274:D275"/>
    <mergeCell ref="D276:D277"/>
    <mergeCell ref="D278:D279"/>
    <mergeCell ref="B280:B290"/>
    <mergeCell ref="C280:E280"/>
    <mergeCell ref="C281:E281"/>
    <mergeCell ref="C282:E282"/>
    <mergeCell ref="C283:C285"/>
    <mergeCell ref="D283:E283"/>
    <mergeCell ref="D284:E284"/>
    <mergeCell ref="D285:E285"/>
    <mergeCell ref="C286:E286"/>
    <mergeCell ref="C287:E287"/>
    <mergeCell ref="C288:D290"/>
    <mergeCell ref="B291:B30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A301:B304"/>
    <mergeCell ref="C301:E301"/>
    <mergeCell ref="C302:E302"/>
    <mergeCell ref="C303:E303"/>
    <mergeCell ref="C304:E304"/>
    <mergeCell ref="A305:A360"/>
    <mergeCell ref="B305:E305"/>
    <mergeCell ref="B306:B312"/>
    <mergeCell ref="C306:E306"/>
    <mergeCell ref="C307:E307"/>
    <mergeCell ref="C308:E308"/>
    <mergeCell ref="C309:E309"/>
    <mergeCell ref="C310:C312"/>
    <mergeCell ref="D310:E310"/>
    <mergeCell ref="D311:E311"/>
    <mergeCell ref="D312:E312"/>
    <mergeCell ref="B313:B327"/>
    <mergeCell ref="C313:E313"/>
    <mergeCell ref="C314:C317"/>
    <mergeCell ref="D314:D316"/>
    <mergeCell ref="D317:E317"/>
    <mergeCell ref="C318:C319"/>
    <mergeCell ref="D318:E318"/>
    <mergeCell ref="D319:E319"/>
    <mergeCell ref="C320:E320"/>
    <mergeCell ref="C322:D325"/>
    <mergeCell ref="E322:E323"/>
    <mergeCell ref="E324:E325"/>
    <mergeCell ref="C326:D327"/>
    <mergeCell ref="B328:B339"/>
    <mergeCell ref="C328:C339"/>
    <mergeCell ref="D328:D329"/>
    <mergeCell ref="D330:D331"/>
    <mergeCell ref="D332:D333"/>
    <mergeCell ref="D334:D335"/>
    <mergeCell ref="D336:D337"/>
    <mergeCell ref="D338:D339"/>
    <mergeCell ref="B340:B350"/>
    <mergeCell ref="C340:E340"/>
    <mergeCell ref="C341:E341"/>
    <mergeCell ref="C342:E342"/>
    <mergeCell ref="C343:C345"/>
    <mergeCell ref="D343:E343"/>
    <mergeCell ref="D344:E344"/>
    <mergeCell ref="D345:E345"/>
    <mergeCell ref="C346:E346"/>
    <mergeCell ref="C347:E347"/>
    <mergeCell ref="C348:D350"/>
    <mergeCell ref="B351:B36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A361:B364"/>
    <mergeCell ref="C361:E361"/>
    <mergeCell ref="C362:E362"/>
    <mergeCell ref="C363:E363"/>
    <mergeCell ref="C364:E364"/>
    <mergeCell ref="A365:A400"/>
    <mergeCell ref="B365:E365"/>
    <mergeCell ref="B366:B372"/>
    <mergeCell ref="C366:E366"/>
    <mergeCell ref="C367:E367"/>
    <mergeCell ref="C368:E368"/>
    <mergeCell ref="C369:E369"/>
    <mergeCell ref="C370:C372"/>
    <mergeCell ref="D370:E370"/>
    <mergeCell ref="D371:E371"/>
    <mergeCell ref="D372:E372"/>
    <mergeCell ref="B373:B384"/>
    <mergeCell ref="C373:C376"/>
    <mergeCell ref="D373:D375"/>
    <mergeCell ref="D376:E376"/>
    <mergeCell ref="C377:C378"/>
    <mergeCell ref="D377:E377"/>
    <mergeCell ref="D378:E378"/>
    <mergeCell ref="C379:E379"/>
    <mergeCell ref="C381:D384"/>
    <mergeCell ref="E381:E382"/>
    <mergeCell ref="E383:E384"/>
    <mergeCell ref="B385:D386"/>
    <mergeCell ref="B387:B400"/>
    <mergeCell ref="C387:C398"/>
    <mergeCell ref="D387:D388"/>
    <mergeCell ref="D389:D390"/>
    <mergeCell ref="D391:D392"/>
    <mergeCell ref="D393:D394"/>
    <mergeCell ref="D395:D396"/>
    <mergeCell ref="D397:D398"/>
    <mergeCell ref="C399:C400"/>
    <mergeCell ref="D399:E399"/>
    <mergeCell ref="D400:E400"/>
    <mergeCell ref="A401:B408"/>
    <mergeCell ref="C401:C406"/>
    <mergeCell ref="D401:D403"/>
    <mergeCell ref="D404:D406"/>
    <mergeCell ref="C407:E407"/>
    <mergeCell ref="C408:E408"/>
    <mergeCell ref="A409:A444"/>
    <mergeCell ref="B409:E409"/>
    <mergeCell ref="B410:B416"/>
    <mergeCell ref="C410:E410"/>
    <mergeCell ref="C411:E411"/>
    <mergeCell ref="C412:E412"/>
    <mergeCell ref="C413:E413"/>
    <mergeCell ref="C414:C416"/>
    <mergeCell ref="D414:E414"/>
    <mergeCell ref="D415:E415"/>
    <mergeCell ref="D416:E416"/>
    <mergeCell ref="B417:B428"/>
    <mergeCell ref="C417:C420"/>
    <mergeCell ref="D417:D419"/>
    <mergeCell ref="D420:E420"/>
    <mergeCell ref="C421:C422"/>
    <mergeCell ref="D421:E421"/>
    <mergeCell ref="D422:E422"/>
    <mergeCell ref="C423:E423"/>
    <mergeCell ref="C425:D428"/>
    <mergeCell ref="E425:E426"/>
    <mergeCell ref="E427:E428"/>
    <mergeCell ref="B429:D430"/>
    <mergeCell ref="B431:B444"/>
    <mergeCell ref="C431:C442"/>
    <mergeCell ref="D431:D432"/>
    <mergeCell ref="D433:D434"/>
    <mergeCell ref="D435:D436"/>
    <mergeCell ref="D437:D438"/>
    <mergeCell ref="D439:D440"/>
    <mergeCell ref="D441:D442"/>
    <mergeCell ref="C443:C444"/>
    <mergeCell ref="D443:E443"/>
    <mergeCell ref="D444:E444"/>
    <mergeCell ref="A445:B452"/>
    <mergeCell ref="C445:C450"/>
    <mergeCell ref="D445:D447"/>
    <mergeCell ref="D448:D450"/>
    <mergeCell ref="C451:E451"/>
    <mergeCell ref="C452:E452"/>
    <mergeCell ref="A453:A488"/>
    <mergeCell ref="B453:E453"/>
    <mergeCell ref="B454:B460"/>
    <mergeCell ref="C454:E454"/>
    <mergeCell ref="C455:E455"/>
    <mergeCell ref="C456:E456"/>
    <mergeCell ref="C457:E457"/>
    <mergeCell ref="C458:C460"/>
    <mergeCell ref="D458:E458"/>
    <mergeCell ref="D459:E459"/>
    <mergeCell ref="D460:E460"/>
    <mergeCell ref="B461:B472"/>
    <mergeCell ref="C461:C464"/>
    <mergeCell ref="D461:D463"/>
    <mergeCell ref="D464:E464"/>
    <mergeCell ref="C465:C466"/>
    <mergeCell ref="D465:E465"/>
    <mergeCell ref="D466:E466"/>
    <mergeCell ref="C467:E467"/>
    <mergeCell ref="C469:D472"/>
    <mergeCell ref="E469:E470"/>
    <mergeCell ref="E471:E472"/>
    <mergeCell ref="B473:D474"/>
    <mergeCell ref="B475:B488"/>
    <mergeCell ref="C475:C486"/>
    <mergeCell ref="D475:D476"/>
    <mergeCell ref="D477:D478"/>
    <mergeCell ref="D479:D480"/>
    <mergeCell ref="D481:D482"/>
    <mergeCell ref="D483:D484"/>
    <mergeCell ref="D485:D486"/>
    <mergeCell ref="C487:C488"/>
    <mergeCell ref="D487:E487"/>
    <mergeCell ref="D488:E488"/>
    <mergeCell ref="A489:B496"/>
    <mergeCell ref="C489:C494"/>
    <mergeCell ref="D489:D491"/>
    <mergeCell ref="D492:D494"/>
    <mergeCell ref="C495:E495"/>
    <mergeCell ref="C496:E496"/>
    <mergeCell ref="A497:A532"/>
    <mergeCell ref="B497:E497"/>
    <mergeCell ref="B498:B504"/>
    <mergeCell ref="C498:E498"/>
    <mergeCell ref="C499:E499"/>
    <mergeCell ref="C500:E500"/>
    <mergeCell ref="C501:E501"/>
    <mergeCell ref="C502:C504"/>
    <mergeCell ref="D502:E502"/>
    <mergeCell ref="D503:E503"/>
    <mergeCell ref="D504:E504"/>
    <mergeCell ref="B505:B516"/>
    <mergeCell ref="C505:C508"/>
    <mergeCell ref="D505:D507"/>
    <mergeCell ref="D508:E508"/>
    <mergeCell ref="C509:C510"/>
    <mergeCell ref="D509:E509"/>
    <mergeCell ref="D510:E510"/>
    <mergeCell ref="C511:E511"/>
    <mergeCell ref="C513:D516"/>
    <mergeCell ref="E513:E514"/>
    <mergeCell ref="E515:E516"/>
    <mergeCell ref="B517:D518"/>
    <mergeCell ref="B519:B532"/>
    <mergeCell ref="C519:C530"/>
    <mergeCell ref="D519:D520"/>
    <mergeCell ref="D521:D522"/>
    <mergeCell ref="D523:D524"/>
    <mergeCell ref="D525:D526"/>
    <mergeCell ref="D527:D528"/>
    <mergeCell ref="D529:D530"/>
    <mergeCell ref="C531:C532"/>
    <mergeCell ref="D531:E531"/>
    <mergeCell ref="D532:E532"/>
    <mergeCell ref="A533:B540"/>
    <mergeCell ref="C533:C538"/>
    <mergeCell ref="D533:D535"/>
    <mergeCell ref="D536:D538"/>
    <mergeCell ref="C539:E539"/>
    <mergeCell ref="C540:E540"/>
    <mergeCell ref="A541:A576"/>
    <mergeCell ref="B541:E541"/>
    <mergeCell ref="B542:B548"/>
    <mergeCell ref="C542:E542"/>
    <mergeCell ref="C543:E543"/>
    <mergeCell ref="C544:E544"/>
    <mergeCell ref="C545:E545"/>
    <mergeCell ref="C546:C548"/>
    <mergeCell ref="D546:E546"/>
    <mergeCell ref="D547:E547"/>
    <mergeCell ref="D548:E548"/>
    <mergeCell ref="B549:B560"/>
    <mergeCell ref="C549:C552"/>
    <mergeCell ref="D549:D551"/>
    <mergeCell ref="D552:E552"/>
    <mergeCell ref="C553:C554"/>
    <mergeCell ref="D553:E553"/>
    <mergeCell ref="D554:E554"/>
    <mergeCell ref="C555:E555"/>
    <mergeCell ref="C557:D560"/>
    <mergeCell ref="E557:E558"/>
    <mergeCell ref="E559:E560"/>
    <mergeCell ref="B561:D562"/>
    <mergeCell ref="B563:B576"/>
    <mergeCell ref="C563:C574"/>
    <mergeCell ref="D563:D564"/>
    <mergeCell ref="D565:D566"/>
    <mergeCell ref="D567:D568"/>
    <mergeCell ref="D569:D570"/>
    <mergeCell ref="D571:D572"/>
    <mergeCell ref="D573:D574"/>
    <mergeCell ref="C575:C576"/>
    <mergeCell ref="D575:E575"/>
    <mergeCell ref="D576:E576"/>
    <mergeCell ref="A577:B584"/>
    <mergeCell ref="C577:C582"/>
    <mergeCell ref="D577:D579"/>
    <mergeCell ref="D580:D582"/>
    <mergeCell ref="C583:E583"/>
    <mergeCell ref="C584:E584"/>
    <mergeCell ref="A585:A620"/>
    <mergeCell ref="B585:E585"/>
    <mergeCell ref="B586:B592"/>
    <mergeCell ref="C586:E586"/>
    <mergeCell ref="C587:E587"/>
    <mergeCell ref="C588:E588"/>
    <mergeCell ref="C589:E589"/>
    <mergeCell ref="C590:C592"/>
    <mergeCell ref="D590:E590"/>
    <mergeCell ref="D591:E591"/>
    <mergeCell ref="D592:E592"/>
    <mergeCell ref="B593:B604"/>
    <mergeCell ref="C593:C596"/>
    <mergeCell ref="D593:D595"/>
    <mergeCell ref="D596:E596"/>
    <mergeCell ref="C597:C598"/>
    <mergeCell ref="D597:E597"/>
    <mergeCell ref="D598:E598"/>
    <mergeCell ref="C599:E599"/>
    <mergeCell ref="C601:D604"/>
    <mergeCell ref="E601:E602"/>
    <mergeCell ref="E603:E604"/>
    <mergeCell ref="B605:D606"/>
    <mergeCell ref="B607:B620"/>
    <mergeCell ref="C607:C618"/>
    <mergeCell ref="D607:D608"/>
    <mergeCell ref="D609:D610"/>
    <mergeCell ref="D611:D612"/>
    <mergeCell ref="D613:D614"/>
    <mergeCell ref="D615:D616"/>
    <mergeCell ref="D617:D618"/>
    <mergeCell ref="C619:C620"/>
    <mergeCell ref="D619:E619"/>
    <mergeCell ref="D620:E620"/>
    <mergeCell ref="A621:B628"/>
    <mergeCell ref="C621:C626"/>
    <mergeCell ref="D621:D623"/>
    <mergeCell ref="D624:D626"/>
    <mergeCell ref="C627:E627"/>
    <mergeCell ref="C628:E628"/>
    <mergeCell ref="A629:A666"/>
    <mergeCell ref="B629:E629"/>
    <mergeCell ref="B630:B636"/>
    <mergeCell ref="C630:E630"/>
    <mergeCell ref="C631:E631"/>
    <mergeCell ref="C632:E632"/>
    <mergeCell ref="C633:E633"/>
    <mergeCell ref="C634:C636"/>
    <mergeCell ref="D634:E634"/>
    <mergeCell ref="D635:E635"/>
    <mergeCell ref="D636:E636"/>
    <mergeCell ref="B637:B646"/>
    <mergeCell ref="C637:C640"/>
    <mergeCell ref="D637:D639"/>
    <mergeCell ref="D640:E640"/>
    <mergeCell ref="C641:C642"/>
    <mergeCell ref="D641:E641"/>
    <mergeCell ref="D642:E642"/>
    <mergeCell ref="C643:C645"/>
    <mergeCell ref="D643:E643"/>
    <mergeCell ref="D644:D645"/>
    <mergeCell ref="C646:E646"/>
    <mergeCell ref="B647:B666"/>
    <mergeCell ref="C647:E647"/>
    <mergeCell ref="C648:D663"/>
    <mergeCell ref="C664:C666"/>
    <mergeCell ref="D664:E664"/>
    <mergeCell ref="D665:E666"/>
    <mergeCell ref="A667:B674"/>
    <mergeCell ref="C667:C672"/>
    <mergeCell ref="D667:D669"/>
    <mergeCell ref="D670:D672"/>
    <mergeCell ref="C673:E673"/>
    <mergeCell ref="C674:E674"/>
    <mergeCell ref="A675:A712"/>
    <mergeCell ref="B675:E675"/>
    <mergeCell ref="B676:B682"/>
    <mergeCell ref="C676:E676"/>
    <mergeCell ref="C677:E677"/>
    <mergeCell ref="C678:E678"/>
    <mergeCell ref="C679:E679"/>
    <mergeCell ref="C680:C682"/>
    <mergeCell ref="D680:E680"/>
    <mergeCell ref="D681:E681"/>
    <mergeCell ref="D682:E682"/>
    <mergeCell ref="B683:B692"/>
    <mergeCell ref="C683:C686"/>
    <mergeCell ref="D683:D685"/>
    <mergeCell ref="D686:E686"/>
    <mergeCell ref="C687:C688"/>
    <mergeCell ref="D687:E687"/>
    <mergeCell ref="D688:E688"/>
    <mergeCell ref="C689:C691"/>
    <mergeCell ref="D689:E689"/>
    <mergeCell ref="D690:D691"/>
    <mergeCell ref="C692:E692"/>
    <mergeCell ref="B693:B712"/>
    <mergeCell ref="C693:E693"/>
    <mergeCell ref="C694:D709"/>
    <mergeCell ref="C710:C712"/>
    <mergeCell ref="D710:E710"/>
    <mergeCell ref="D711:E712"/>
    <mergeCell ref="A713:B720"/>
    <mergeCell ref="C713:C718"/>
    <mergeCell ref="D713:D715"/>
    <mergeCell ref="D716:D718"/>
    <mergeCell ref="C719:E719"/>
    <mergeCell ref="C720:E720"/>
    <mergeCell ref="A721:A758"/>
    <mergeCell ref="B721:E721"/>
    <mergeCell ref="B722:B728"/>
    <mergeCell ref="C722:E722"/>
    <mergeCell ref="C723:E723"/>
    <mergeCell ref="C724:E724"/>
    <mergeCell ref="C725:E725"/>
    <mergeCell ref="C726:C728"/>
    <mergeCell ref="D726:E726"/>
    <mergeCell ref="D727:E727"/>
    <mergeCell ref="D728:E728"/>
    <mergeCell ref="B729:B738"/>
    <mergeCell ref="C729:C732"/>
    <mergeCell ref="D729:D731"/>
    <mergeCell ref="D732:E732"/>
    <mergeCell ref="C733:C734"/>
    <mergeCell ref="D733:E733"/>
    <mergeCell ref="D734:E734"/>
    <mergeCell ref="C735:C737"/>
    <mergeCell ref="D735:E735"/>
    <mergeCell ref="D736:D737"/>
    <mergeCell ref="C738:E738"/>
    <mergeCell ref="B739:B758"/>
    <mergeCell ref="C739:E739"/>
    <mergeCell ref="C740:D755"/>
    <mergeCell ref="C756:C758"/>
    <mergeCell ref="D756:E756"/>
    <mergeCell ref="D757:E758"/>
    <mergeCell ref="A759:B766"/>
    <mergeCell ref="C759:C764"/>
    <mergeCell ref="D759:D761"/>
    <mergeCell ref="D762:D764"/>
    <mergeCell ref="C765:E765"/>
    <mergeCell ref="C766:E766"/>
    <mergeCell ref="A767:A804"/>
    <mergeCell ref="B767:E767"/>
    <mergeCell ref="B768:B774"/>
    <mergeCell ref="C768:E768"/>
    <mergeCell ref="C769:E769"/>
    <mergeCell ref="C770:E770"/>
    <mergeCell ref="C771:E771"/>
    <mergeCell ref="C772:C774"/>
    <mergeCell ref="D772:E772"/>
    <mergeCell ref="D773:E773"/>
    <mergeCell ref="D774:E774"/>
    <mergeCell ref="B775:B784"/>
    <mergeCell ref="C775:C778"/>
    <mergeCell ref="D775:D777"/>
    <mergeCell ref="D778:E778"/>
    <mergeCell ref="C779:C780"/>
    <mergeCell ref="D779:E779"/>
    <mergeCell ref="D780:E780"/>
    <mergeCell ref="C781:C783"/>
    <mergeCell ref="D781:E781"/>
    <mergeCell ref="D782:D783"/>
    <mergeCell ref="C784:E784"/>
    <mergeCell ref="B785:B804"/>
    <mergeCell ref="C785:E785"/>
    <mergeCell ref="C786:D801"/>
    <mergeCell ref="C802:C804"/>
    <mergeCell ref="D802:E802"/>
    <mergeCell ref="D803:E804"/>
    <mergeCell ref="A805:B812"/>
    <mergeCell ref="C805:C810"/>
    <mergeCell ref="D805:D807"/>
    <mergeCell ref="D808:D810"/>
    <mergeCell ref="C811:E811"/>
    <mergeCell ref="C812:E812"/>
    <mergeCell ref="A813:A850"/>
    <mergeCell ref="B813:E813"/>
    <mergeCell ref="B814:B820"/>
    <mergeCell ref="C814:E814"/>
    <mergeCell ref="C815:E815"/>
    <mergeCell ref="C816:E816"/>
    <mergeCell ref="C817:E817"/>
    <mergeCell ref="C818:C820"/>
    <mergeCell ref="D818:E818"/>
    <mergeCell ref="D819:E819"/>
    <mergeCell ref="D820:E820"/>
    <mergeCell ref="B821:B830"/>
    <mergeCell ref="C821:C824"/>
    <mergeCell ref="D821:D823"/>
    <mergeCell ref="D824:E824"/>
    <mergeCell ref="C825:C826"/>
    <mergeCell ref="D825:E825"/>
    <mergeCell ref="D826:E826"/>
    <mergeCell ref="C827:C829"/>
    <mergeCell ref="D827:E827"/>
    <mergeCell ref="D828:D829"/>
    <mergeCell ref="C830:E830"/>
    <mergeCell ref="B831:B850"/>
    <mergeCell ref="C831:E831"/>
    <mergeCell ref="C832:D847"/>
    <mergeCell ref="C848:C850"/>
    <mergeCell ref="D848:E848"/>
    <mergeCell ref="D849:E850"/>
    <mergeCell ref="A851:B858"/>
    <mergeCell ref="C851:C856"/>
    <mergeCell ref="D851:D853"/>
    <mergeCell ref="D854:D856"/>
    <mergeCell ref="C857:E857"/>
    <mergeCell ref="C858:E858"/>
    <mergeCell ref="A859:A896"/>
    <mergeCell ref="B859:E859"/>
    <mergeCell ref="B860:B866"/>
    <mergeCell ref="C860:E860"/>
    <mergeCell ref="C861:E861"/>
    <mergeCell ref="C862:E862"/>
    <mergeCell ref="C863:E863"/>
    <mergeCell ref="C864:C866"/>
    <mergeCell ref="D864:E864"/>
    <mergeCell ref="D865:E865"/>
    <mergeCell ref="D866:E866"/>
    <mergeCell ref="B867:B876"/>
    <mergeCell ref="C867:C870"/>
    <mergeCell ref="D867:D869"/>
    <mergeCell ref="D870:E870"/>
    <mergeCell ref="C871:C872"/>
    <mergeCell ref="D871:E871"/>
    <mergeCell ref="D872:E872"/>
    <mergeCell ref="C873:C875"/>
    <mergeCell ref="D873:E873"/>
    <mergeCell ref="D874:D875"/>
    <mergeCell ref="C876:E876"/>
    <mergeCell ref="B877:B896"/>
    <mergeCell ref="C877:E877"/>
    <mergeCell ref="C878:D893"/>
    <mergeCell ref="C894:C896"/>
    <mergeCell ref="D894:E894"/>
    <mergeCell ref="D895:E896"/>
    <mergeCell ref="A897:B904"/>
    <mergeCell ref="C897:C902"/>
    <mergeCell ref="D897:D899"/>
    <mergeCell ref="D900:D902"/>
    <mergeCell ref="C903:E903"/>
    <mergeCell ref="C904:E904"/>
    <mergeCell ref="A905:F905"/>
    <mergeCell ref="A906:F906"/>
    <mergeCell ref="A907:F907"/>
    <mergeCell ref="A908:F908"/>
    <mergeCell ref="A909:F909"/>
    <mergeCell ref="A910:F910"/>
    <mergeCell ref="A911:F911"/>
    <mergeCell ref="A912:F912"/>
    <mergeCell ref="A913:F913"/>
    <mergeCell ref="A914:F914"/>
    <mergeCell ref="A915:F915"/>
    <mergeCell ref="A916:F916"/>
    <mergeCell ref="A917:F917"/>
    <mergeCell ref="A918:F918"/>
    <mergeCell ref="A919:F919"/>
    <mergeCell ref="A920:F920"/>
    <mergeCell ref="A921:F921"/>
    <mergeCell ref="A922:E922"/>
    <mergeCell ref="A923:E923"/>
    <mergeCell ref="A924:E924"/>
    <mergeCell ref="A925:E925"/>
    <mergeCell ref="A926:E926"/>
    <mergeCell ref="A927:E927"/>
    <mergeCell ref="A928:E928"/>
    <mergeCell ref="A929:E929"/>
    <mergeCell ref="A930:E930"/>
    <mergeCell ref="A931:E931"/>
    <mergeCell ref="A932:E932"/>
    <mergeCell ref="A933:E933"/>
    <mergeCell ref="A934:E934"/>
    <mergeCell ref="A935:E935"/>
    <mergeCell ref="A936:E936"/>
    <mergeCell ref="A937:E937"/>
    <mergeCell ref="A938:E938"/>
    <mergeCell ref="A939:E939"/>
    <mergeCell ref="A940:E940"/>
    <mergeCell ref="A941:E941"/>
    <mergeCell ref="A942:E942"/>
    <mergeCell ref="A943:E943"/>
    <mergeCell ref="A944:E944"/>
    <mergeCell ref="A945:E945"/>
    <mergeCell ref="A946:E946"/>
    <mergeCell ref="A947:E947"/>
    <mergeCell ref="A948:E948"/>
    <mergeCell ref="A949:E949"/>
    <mergeCell ref="A950:E950"/>
    <mergeCell ref="A951:E951"/>
    <mergeCell ref="A952:E952"/>
    <mergeCell ref="A953:E953"/>
    <mergeCell ref="A954:E954"/>
    <mergeCell ref="A955:E955"/>
    <mergeCell ref="A956:E956"/>
    <mergeCell ref="A957:E957"/>
    <mergeCell ref="A958:E958"/>
    <mergeCell ref="A959:E959"/>
    <mergeCell ref="A960:E960"/>
    <mergeCell ref="A961:E961"/>
    <mergeCell ref="A962:E962"/>
    <mergeCell ref="A963:E963"/>
    <mergeCell ref="A964:E964"/>
    <mergeCell ref="A965:E965"/>
    <mergeCell ref="A966:E966"/>
    <mergeCell ref="A967:E967"/>
    <mergeCell ref="A968:E968"/>
    <mergeCell ref="A969:E969"/>
    <mergeCell ref="A970:E970"/>
    <mergeCell ref="A971:E971"/>
    <mergeCell ref="A972:E972"/>
    <mergeCell ref="A973:E973"/>
    <mergeCell ref="A974:E974"/>
    <mergeCell ref="A975:E975"/>
    <mergeCell ref="A976:F976"/>
    <mergeCell ref="A977:F977"/>
    <mergeCell ref="A978:F978"/>
    <mergeCell ref="A979:F979"/>
    <mergeCell ref="A980:F980"/>
    <mergeCell ref="A981:F981"/>
    <mergeCell ref="A982:F982"/>
    <mergeCell ref="A983:F983"/>
    <mergeCell ref="A984:F984"/>
    <mergeCell ref="A985:F985"/>
    <mergeCell ref="A986:F986"/>
    <mergeCell ref="A987:D1042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100:F1100"/>
    <mergeCell ref="E1101:F1101"/>
    <mergeCell ref="A1043:D1070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102:F1102"/>
    <mergeCell ref="E1103:F1103"/>
    <mergeCell ref="A1071:D1103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99:F109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1"/>
  <dimension ref="A1:G3515"/>
  <sheetViews>
    <sheetView workbookViewId="0">
      <selection activeCell="G3398" sqref="G3398"/>
    </sheetView>
  </sheetViews>
  <sheetFormatPr defaultRowHeight="15"/>
  <cols>
    <col min="1" max="1" width="17.42578125" customWidth="1"/>
    <col min="2" max="2" width="22.140625" customWidth="1"/>
    <col min="3" max="3" width="22.5703125" customWidth="1"/>
    <col min="4" max="4" width="17.42578125" customWidth="1"/>
    <col min="5" max="5" width="27" customWidth="1"/>
    <col min="6" max="6" width="24.140625" customWidth="1"/>
    <col min="7" max="7" width="29.28515625" customWidth="1"/>
    <col min="8" max="1025" width="8.7109375" customWidth="1"/>
  </cols>
  <sheetData>
    <row r="1" spans="1:7" ht="15" customHeight="1">
      <c r="A1" s="429" t="s">
        <v>785</v>
      </c>
      <c r="B1" s="429"/>
      <c r="C1" s="429"/>
      <c r="D1" s="429"/>
      <c r="E1" s="429"/>
      <c r="F1" s="429"/>
      <c r="G1" s="300" t="str">
        <f>'Форма ОУ ФГОС НОО'!C2</f>
        <v>Георгиевский</v>
      </c>
    </row>
    <row r="2" spans="1:7" ht="15" customHeight="1">
      <c r="A2" s="429" t="s">
        <v>790</v>
      </c>
      <c r="B2" s="429"/>
      <c r="C2" s="429"/>
      <c r="D2" s="429"/>
      <c r="E2" s="429"/>
      <c r="F2" s="429"/>
      <c r="G2" t="str">
        <f>'Форма ОУ ФГОС НОО'!C3</f>
        <v xml:space="preserve">МБОУ СОШ№26 </v>
      </c>
    </row>
    <row r="3" spans="1:7" ht="15" customHeight="1">
      <c r="A3" s="429" t="s">
        <v>1048</v>
      </c>
      <c r="B3" s="429"/>
      <c r="C3" s="429"/>
      <c r="D3" s="429"/>
      <c r="E3" s="429"/>
      <c r="F3" s="429"/>
      <c r="G3">
        <f ca="1">'Форма ОУ ФГОС НОО'!C4</f>
        <v>8</v>
      </c>
    </row>
    <row r="4" spans="1:7" ht="15" customHeight="1">
      <c r="A4" s="422" t="s">
        <v>798</v>
      </c>
      <c r="B4" s="422"/>
      <c r="C4" s="422"/>
      <c r="D4" s="422"/>
      <c r="E4" s="422"/>
      <c r="F4" s="422"/>
      <c r="G4" t="str">
        <f>'Форма ОУ  ФГОС СОО'!C5</f>
        <v>СОШ</v>
      </c>
    </row>
    <row r="5" spans="1:7" ht="15.75" hidden="1" customHeight="1">
      <c r="A5" s="444" t="s">
        <v>1490</v>
      </c>
      <c r="B5" s="436" t="s">
        <v>1488</v>
      </c>
      <c r="C5" s="436"/>
      <c r="D5" s="436"/>
      <c r="E5" s="436"/>
      <c r="F5" s="291" t="s">
        <v>786</v>
      </c>
      <c r="G5" t="str">
        <f t="shared" ref="G5:G68" ca="1" si="0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1 класс</v>
      </c>
    </row>
    <row r="6" spans="1:7" ht="15.75" hidden="1" customHeight="1">
      <c r="A6" s="444"/>
      <c r="B6" s="430" t="s">
        <v>1060</v>
      </c>
      <c r="C6" s="431" t="s">
        <v>1065</v>
      </c>
      <c r="D6" s="431"/>
      <c r="E6" s="431"/>
      <c r="F6" s="293" t="s">
        <v>890</v>
      </c>
      <c r="G6">
        <f t="shared" ca="1" si="0"/>
        <v>29</v>
      </c>
    </row>
    <row r="7" spans="1:7" ht="15.75" hidden="1" customHeight="1">
      <c r="A7" s="444"/>
      <c r="B7" s="430"/>
      <c r="C7" s="431" t="s">
        <v>1066</v>
      </c>
      <c r="D7" s="431"/>
      <c r="E7" s="431"/>
      <c r="F7" s="293" t="s">
        <v>890</v>
      </c>
      <c r="G7">
        <f t="shared" ca="1" si="0"/>
        <v>0</v>
      </c>
    </row>
    <row r="8" spans="1:7" ht="15.75" hidden="1" customHeight="1">
      <c r="A8" s="444"/>
      <c r="B8" s="430"/>
      <c r="C8" s="431" t="s">
        <v>1067</v>
      </c>
      <c r="D8" s="431"/>
      <c r="E8" s="431"/>
      <c r="F8" s="293" t="s">
        <v>890</v>
      </c>
      <c r="G8">
        <f t="shared" ca="1" si="0"/>
        <v>0</v>
      </c>
    </row>
    <row r="9" spans="1:7" ht="15.75" hidden="1" customHeight="1">
      <c r="A9" s="444"/>
      <c r="B9" s="430"/>
      <c r="C9" s="431" t="s">
        <v>1068</v>
      </c>
      <c r="D9" s="431"/>
      <c r="E9" s="431"/>
      <c r="F9" s="293" t="s">
        <v>890</v>
      </c>
      <c r="G9">
        <f t="shared" ca="1" si="0"/>
        <v>3</v>
      </c>
    </row>
    <row r="10" spans="1:7" ht="15.75" hidden="1" customHeight="1">
      <c r="A10" s="444"/>
      <c r="B10" s="430"/>
      <c r="C10" s="431" t="s">
        <v>1069</v>
      </c>
      <c r="D10" s="431" t="s">
        <v>1098</v>
      </c>
      <c r="E10" s="431"/>
      <c r="F10" s="293" t="s">
        <v>890</v>
      </c>
      <c r="G10">
        <f t="shared" ca="1" si="0"/>
        <v>2</v>
      </c>
    </row>
    <row r="11" spans="1:7" ht="15.75" hidden="1" customHeight="1">
      <c r="A11" s="444"/>
      <c r="B11" s="430"/>
      <c r="C11" s="431"/>
      <c r="D11" s="431" t="s">
        <v>1099</v>
      </c>
      <c r="E11" s="431"/>
      <c r="F11" s="293" t="s">
        <v>890</v>
      </c>
      <c r="G11">
        <f t="shared" ca="1" si="0"/>
        <v>11</v>
      </c>
    </row>
    <row r="12" spans="1:7" ht="15.75" hidden="1" customHeight="1">
      <c r="A12" s="444"/>
      <c r="B12" s="430"/>
      <c r="C12" s="431"/>
      <c r="D12" s="431" t="s">
        <v>1100</v>
      </c>
      <c r="E12" s="431"/>
      <c r="F12" s="293" t="s">
        <v>890</v>
      </c>
      <c r="G12">
        <f t="shared" ca="1" si="0"/>
        <v>1</v>
      </c>
    </row>
    <row r="13" spans="1:7" ht="15.75" hidden="1" customHeight="1">
      <c r="A13" s="444"/>
      <c r="B13" s="430" t="s">
        <v>1061</v>
      </c>
      <c r="C13" s="431" t="s">
        <v>1070</v>
      </c>
      <c r="D13" s="431"/>
      <c r="E13" s="431"/>
      <c r="F13" s="292" t="s">
        <v>786</v>
      </c>
      <c r="G13" t="str">
        <f t="shared" ca="1" si="0"/>
        <v>– «Школа России»;</v>
      </c>
    </row>
    <row r="14" spans="1:7" ht="15.75" hidden="1" customHeight="1">
      <c r="A14" s="444"/>
      <c r="B14" s="430"/>
      <c r="C14" s="431" t="s">
        <v>1071</v>
      </c>
      <c r="D14" s="431" t="s">
        <v>1101</v>
      </c>
      <c r="E14" s="293" t="s">
        <v>1114</v>
      </c>
      <c r="F14" s="292" t="s">
        <v>824</v>
      </c>
      <c r="G14">
        <f t="shared" ca="1" si="0"/>
        <v>0</v>
      </c>
    </row>
    <row r="15" spans="1:7" ht="15.75" hidden="1" customHeight="1">
      <c r="A15" s="444"/>
      <c r="B15" s="430"/>
      <c r="C15" s="431"/>
      <c r="D15" s="431"/>
      <c r="E15" s="293" t="s">
        <v>1115</v>
      </c>
      <c r="F15" s="292" t="s">
        <v>824</v>
      </c>
      <c r="G15">
        <f t="shared" ca="1" si="0"/>
        <v>0</v>
      </c>
    </row>
    <row r="16" spans="1:7" ht="15.75" hidden="1" customHeight="1">
      <c r="A16" s="444"/>
      <c r="B16" s="430"/>
      <c r="C16" s="431"/>
      <c r="D16" s="431"/>
      <c r="E16" s="293" t="s">
        <v>1116</v>
      </c>
      <c r="F16" s="292" t="s">
        <v>824</v>
      </c>
      <c r="G16">
        <f t="shared" ca="1" si="0"/>
        <v>0</v>
      </c>
    </row>
    <row r="17" spans="1:7" ht="18" hidden="1" customHeight="1">
      <c r="A17" s="444"/>
      <c r="B17" s="430"/>
      <c r="C17" s="431"/>
      <c r="D17" s="431" t="s">
        <v>1102</v>
      </c>
      <c r="E17" s="431"/>
      <c r="F17" s="292" t="s">
        <v>824</v>
      </c>
      <c r="G17">
        <f t="shared" ca="1" si="0"/>
        <v>0</v>
      </c>
    </row>
    <row r="18" spans="1:7" ht="18" hidden="1" customHeight="1">
      <c r="A18" s="444"/>
      <c r="B18" s="430"/>
      <c r="C18" s="431" t="s">
        <v>1494</v>
      </c>
      <c r="D18" s="431" t="s">
        <v>1103</v>
      </c>
      <c r="E18" s="431"/>
      <c r="F18" s="292" t="s">
        <v>824</v>
      </c>
      <c r="G18">
        <f t="shared" ca="1" si="0"/>
        <v>29</v>
      </c>
    </row>
    <row r="19" spans="1:7" ht="18" hidden="1" customHeight="1">
      <c r="A19" s="444"/>
      <c r="B19" s="430"/>
      <c r="C19" s="431"/>
      <c r="D19" s="431" t="s">
        <v>1104</v>
      </c>
      <c r="E19" s="431"/>
      <c r="F19" s="292" t="s">
        <v>824</v>
      </c>
      <c r="G19" t="str">
        <f t="shared" ca="1" si="0"/>
        <v/>
      </c>
    </row>
    <row r="20" spans="1:7" ht="15.75" hidden="1" customHeight="1">
      <c r="A20" s="444"/>
      <c r="B20" s="430"/>
      <c r="C20" s="431" t="s">
        <v>1073</v>
      </c>
      <c r="D20" s="431"/>
      <c r="E20" s="431"/>
      <c r="F20" s="292" t="s">
        <v>786</v>
      </c>
      <c r="G20" t="str">
        <f t="shared" ca="1" si="0"/>
        <v>в первую смену</v>
      </c>
    </row>
    <row r="21" spans="1:7" ht="15.75" hidden="1" customHeight="1">
      <c r="A21" s="444"/>
      <c r="B21" s="430"/>
      <c r="C21" s="431" t="s">
        <v>1117</v>
      </c>
      <c r="D21" s="431"/>
      <c r="E21" s="431"/>
      <c r="F21" s="292" t="s">
        <v>786</v>
      </c>
      <c r="G21">
        <f t="shared" ca="1" si="0"/>
        <v>0</v>
      </c>
    </row>
    <row r="22" spans="1:7" ht="19.5" hidden="1" customHeight="1">
      <c r="A22" s="444"/>
      <c r="B22" s="430"/>
      <c r="C22" s="431" t="s">
        <v>1495</v>
      </c>
      <c r="D22" s="431"/>
      <c r="E22" s="431" t="s">
        <v>1118</v>
      </c>
      <c r="F22" s="294" t="s">
        <v>786</v>
      </c>
      <c r="G22">
        <f t="shared" ca="1" si="0"/>
        <v>0</v>
      </c>
    </row>
    <row r="23" spans="1:7" ht="19.5" hidden="1" customHeight="1">
      <c r="A23" s="444"/>
      <c r="B23" s="430"/>
      <c r="C23" s="431"/>
      <c r="D23" s="431"/>
      <c r="E23" s="431"/>
      <c r="F23" s="294" t="s">
        <v>824</v>
      </c>
      <c r="G23">
        <f t="shared" ca="1" si="0"/>
        <v>0</v>
      </c>
    </row>
    <row r="24" spans="1:7" ht="19.5" hidden="1" customHeight="1">
      <c r="A24" s="444"/>
      <c r="B24" s="430"/>
      <c r="C24" s="431"/>
      <c r="D24" s="431"/>
      <c r="E24" s="431" t="s">
        <v>1118</v>
      </c>
      <c r="F24" s="294" t="s">
        <v>786</v>
      </c>
      <c r="G24">
        <f t="shared" ca="1" si="0"/>
        <v>0</v>
      </c>
    </row>
    <row r="25" spans="1:7" ht="19.5" hidden="1" customHeight="1">
      <c r="A25" s="444"/>
      <c r="B25" s="430"/>
      <c r="C25" s="431"/>
      <c r="D25" s="431"/>
      <c r="E25" s="431"/>
      <c r="F25" s="294" t="s">
        <v>824</v>
      </c>
      <c r="G25">
        <f t="shared" ca="1" si="0"/>
        <v>0</v>
      </c>
    </row>
    <row r="26" spans="1:7" ht="15.75" hidden="1" customHeight="1">
      <c r="A26" s="444"/>
      <c r="B26" s="430"/>
      <c r="C26" s="431" t="s">
        <v>1496</v>
      </c>
      <c r="D26" s="431"/>
      <c r="E26" s="293" t="s">
        <v>1119</v>
      </c>
      <c r="F26" s="294" t="s">
        <v>1125</v>
      </c>
      <c r="G26">
        <f t="shared" ca="1" si="0"/>
        <v>0</v>
      </c>
    </row>
    <row r="27" spans="1:7" ht="15.75" hidden="1" customHeight="1">
      <c r="A27" s="444"/>
      <c r="B27" s="430"/>
      <c r="C27" s="431"/>
      <c r="D27" s="431"/>
      <c r="E27" s="293" t="s">
        <v>1120</v>
      </c>
      <c r="F27" s="294" t="s">
        <v>824</v>
      </c>
      <c r="G27">
        <f t="shared" ca="1" si="0"/>
        <v>0</v>
      </c>
    </row>
    <row r="28" spans="1:7" ht="15.75" hidden="1" customHeight="1">
      <c r="A28" s="444"/>
      <c r="B28" s="430" t="s">
        <v>1062</v>
      </c>
      <c r="C28" s="431" t="s">
        <v>1076</v>
      </c>
      <c r="D28" s="431" t="s">
        <v>1105</v>
      </c>
      <c r="E28" s="293" t="s">
        <v>1121</v>
      </c>
      <c r="F28" s="292" t="s">
        <v>824</v>
      </c>
      <c r="G28">
        <f t="shared" ca="1" si="0"/>
        <v>0</v>
      </c>
    </row>
    <row r="29" spans="1:7" ht="15.75" hidden="1" customHeight="1">
      <c r="A29" s="444"/>
      <c r="B29" s="430"/>
      <c r="C29" s="431"/>
      <c r="D29" s="431"/>
      <c r="E29" s="293" t="s">
        <v>1122</v>
      </c>
      <c r="F29" s="292" t="s">
        <v>824</v>
      </c>
      <c r="G29">
        <f t="shared" ca="1" si="0"/>
        <v>0</v>
      </c>
    </row>
    <row r="30" spans="1:7" ht="15.75" hidden="1" customHeight="1">
      <c r="A30" s="444"/>
      <c r="B30" s="430"/>
      <c r="C30" s="431"/>
      <c r="D30" s="431" t="s">
        <v>1106</v>
      </c>
      <c r="E30" s="293" t="s">
        <v>1121</v>
      </c>
      <c r="F30" s="292" t="s">
        <v>824</v>
      </c>
      <c r="G30">
        <f t="shared" ca="1" si="0"/>
        <v>0</v>
      </c>
    </row>
    <row r="31" spans="1:7" ht="15.75" hidden="1" customHeight="1">
      <c r="A31" s="444"/>
      <c r="B31" s="430"/>
      <c r="C31" s="431"/>
      <c r="D31" s="431"/>
      <c r="E31" s="293" t="s">
        <v>1122</v>
      </c>
      <c r="F31" s="292" t="s">
        <v>824</v>
      </c>
      <c r="G31">
        <f t="shared" ca="1" si="0"/>
        <v>0</v>
      </c>
    </row>
    <row r="32" spans="1:7" ht="15.75" hidden="1" customHeight="1">
      <c r="A32" s="444"/>
      <c r="B32" s="430"/>
      <c r="C32" s="431"/>
      <c r="D32" s="431" t="s">
        <v>1107</v>
      </c>
      <c r="E32" s="293" t="s">
        <v>1121</v>
      </c>
      <c r="F32" s="292" t="s">
        <v>824</v>
      </c>
      <c r="G32">
        <f t="shared" ca="1" si="0"/>
        <v>29</v>
      </c>
    </row>
    <row r="33" spans="1:7" ht="15.75" hidden="1" customHeight="1">
      <c r="A33" s="444"/>
      <c r="B33" s="430"/>
      <c r="C33" s="431"/>
      <c r="D33" s="431"/>
      <c r="E33" s="293" t="s">
        <v>1122</v>
      </c>
      <c r="F33" s="292" t="s">
        <v>824</v>
      </c>
      <c r="G33">
        <f t="shared" ca="1" si="0"/>
        <v>0</v>
      </c>
    </row>
    <row r="34" spans="1:7" ht="15" hidden="1" customHeight="1">
      <c r="A34" s="444"/>
      <c r="B34" s="430"/>
      <c r="C34" s="431"/>
      <c r="D34" s="431" t="s">
        <v>1108</v>
      </c>
      <c r="E34" s="293" t="s">
        <v>1121</v>
      </c>
      <c r="F34" s="292" t="s">
        <v>824</v>
      </c>
      <c r="G34">
        <f t="shared" ca="1" si="0"/>
        <v>0</v>
      </c>
    </row>
    <row r="35" spans="1:7" hidden="1">
      <c r="A35" s="444"/>
      <c r="B35" s="430"/>
      <c r="C35" s="431"/>
      <c r="D35" s="431"/>
      <c r="E35" s="293" t="s">
        <v>1122</v>
      </c>
      <c r="F35" s="292" t="s">
        <v>824</v>
      </c>
      <c r="G35">
        <f t="shared" ca="1" si="0"/>
        <v>0</v>
      </c>
    </row>
    <row r="36" spans="1:7" ht="15" hidden="1" customHeight="1">
      <c r="A36" s="444"/>
      <c r="B36" s="430"/>
      <c r="C36" s="431"/>
      <c r="D36" s="431" t="s">
        <v>1109</v>
      </c>
      <c r="E36" s="293" t="s">
        <v>1121</v>
      </c>
      <c r="F36" s="292" t="s">
        <v>824</v>
      </c>
      <c r="G36">
        <f t="shared" ca="1" si="0"/>
        <v>0</v>
      </c>
    </row>
    <row r="37" spans="1:7" hidden="1">
      <c r="A37" s="444"/>
      <c r="B37" s="430"/>
      <c r="C37" s="431"/>
      <c r="D37" s="431"/>
      <c r="E37" s="293" t="s">
        <v>1122</v>
      </c>
      <c r="F37" s="292" t="s">
        <v>824</v>
      </c>
      <c r="G37">
        <f t="shared" ca="1" si="0"/>
        <v>0</v>
      </c>
    </row>
    <row r="38" spans="1:7" ht="15" hidden="1" customHeight="1">
      <c r="A38" s="444"/>
      <c r="B38" s="430"/>
      <c r="C38" s="431"/>
      <c r="D38" s="431" t="s">
        <v>1110</v>
      </c>
      <c r="E38" s="293" t="s">
        <v>1121</v>
      </c>
      <c r="F38" s="292" t="s">
        <v>824</v>
      </c>
      <c r="G38">
        <f t="shared" ca="1" si="0"/>
        <v>0</v>
      </c>
    </row>
    <row r="39" spans="1:7" hidden="1">
      <c r="A39" s="444"/>
      <c r="B39" s="430"/>
      <c r="C39" s="431"/>
      <c r="D39" s="431"/>
      <c r="E39" s="293" t="s">
        <v>1122</v>
      </c>
      <c r="F39" s="292" t="s">
        <v>824</v>
      </c>
      <c r="G39">
        <f t="shared" ca="1" si="0"/>
        <v>0</v>
      </c>
    </row>
    <row r="40" spans="1:7" ht="15" hidden="1" customHeight="1">
      <c r="A40" s="444"/>
      <c r="B40" s="430" t="s">
        <v>1063</v>
      </c>
      <c r="C40" s="448" t="s">
        <v>1077</v>
      </c>
      <c r="D40" s="448"/>
      <c r="E40" s="448"/>
      <c r="F40" s="292" t="s">
        <v>786</v>
      </c>
      <c r="G40" t="str">
        <f t="shared" ca="1" si="0"/>
        <v xml:space="preserve">от 1 до 1,25 ставки </v>
      </c>
    </row>
    <row r="41" spans="1:7" ht="15" hidden="1" customHeight="1">
      <c r="A41" s="444"/>
      <c r="B41" s="430"/>
      <c r="C41" s="419" t="s">
        <v>1078</v>
      </c>
      <c r="D41" s="419"/>
      <c r="E41" s="419"/>
      <c r="F41" s="292" t="s">
        <v>786</v>
      </c>
      <c r="G41" t="str">
        <f t="shared" ca="1" si="0"/>
        <v>высшее педагогическое образование по направлению подготовки, соответствующему преподаваемому предмету</v>
      </c>
    </row>
    <row r="42" spans="1:7" ht="15" hidden="1" customHeight="1">
      <c r="A42" s="444"/>
      <c r="B42" s="430"/>
      <c r="C42" s="448" t="s">
        <v>1079</v>
      </c>
      <c r="D42" s="448"/>
      <c r="E42" s="448"/>
      <c r="F42" s="292" t="s">
        <v>1126</v>
      </c>
      <c r="G42">
        <f t="shared" ca="1" si="0"/>
        <v>0</v>
      </c>
    </row>
    <row r="43" spans="1:7" ht="15" hidden="1" customHeight="1">
      <c r="A43" s="444"/>
      <c r="B43" s="430"/>
      <c r="C43" s="448" t="s">
        <v>1080</v>
      </c>
      <c r="D43" s="448" t="s">
        <v>1111</v>
      </c>
      <c r="E43" s="448"/>
      <c r="F43" s="292" t="s">
        <v>786</v>
      </c>
      <c r="G43">
        <f t="shared" ca="1" si="0"/>
        <v>0</v>
      </c>
    </row>
    <row r="44" spans="1:7" ht="15" hidden="1" customHeight="1">
      <c r="A44" s="444"/>
      <c r="B44" s="430"/>
      <c r="C44" s="448"/>
      <c r="D44" s="448" t="s">
        <v>1112</v>
      </c>
      <c r="E44" s="448"/>
      <c r="F44" s="292" t="s">
        <v>786</v>
      </c>
      <c r="G44">
        <f t="shared" ca="1" si="0"/>
        <v>0</v>
      </c>
    </row>
    <row r="45" spans="1:7" ht="15" hidden="1" customHeight="1">
      <c r="A45" s="444"/>
      <c r="B45" s="430"/>
      <c r="C45" s="448"/>
      <c r="D45" s="448" t="s">
        <v>1113</v>
      </c>
      <c r="E45" s="448"/>
      <c r="F45" s="292" t="s">
        <v>786</v>
      </c>
      <c r="G45">
        <f t="shared" ca="1" si="0"/>
        <v>0</v>
      </c>
    </row>
    <row r="46" spans="1:7" ht="15" hidden="1" customHeight="1">
      <c r="A46" s="444"/>
      <c r="B46" s="430"/>
      <c r="C46" s="448" t="s">
        <v>1081</v>
      </c>
      <c r="D46" s="448"/>
      <c r="E46" s="448"/>
      <c r="F46" s="292" t="s">
        <v>786</v>
      </c>
      <c r="G46" t="str">
        <f t="shared" ca="1" si="0"/>
        <v xml:space="preserve">от 25 до 30 лет </v>
      </c>
    </row>
    <row r="47" spans="1:7" ht="15" hidden="1" customHeight="1">
      <c r="A47" s="444"/>
      <c r="B47" s="430"/>
      <c r="C47" s="431" t="s">
        <v>1082</v>
      </c>
      <c r="D47" s="431"/>
      <c r="E47" s="431"/>
      <c r="F47" s="292" t="s">
        <v>786</v>
      </c>
      <c r="G47" t="str">
        <f t="shared" ca="1" si="0"/>
        <v xml:space="preserve">высшая квалификационная категория </v>
      </c>
    </row>
    <row r="48" spans="1:7" ht="15" hidden="1" customHeight="1">
      <c r="A48" s="444"/>
      <c r="B48" s="430"/>
      <c r="C48" s="431" t="s">
        <v>1497</v>
      </c>
      <c r="D48" s="431"/>
      <c r="E48" s="293" t="s">
        <v>1123</v>
      </c>
      <c r="F48" s="292" t="s">
        <v>1126</v>
      </c>
      <c r="G48">
        <f t="shared" ca="1" si="0"/>
        <v>0</v>
      </c>
    </row>
    <row r="49" spans="1:7" hidden="1">
      <c r="A49" s="444"/>
      <c r="B49" s="430"/>
      <c r="C49" s="431"/>
      <c r="D49" s="431"/>
      <c r="E49" s="293" t="s">
        <v>1124</v>
      </c>
      <c r="F49" s="292" t="s">
        <v>786</v>
      </c>
      <c r="G49">
        <f t="shared" ca="1" si="0"/>
        <v>2019</v>
      </c>
    </row>
    <row r="50" spans="1:7" hidden="1">
      <c r="A50" s="444"/>
      <c r="B50" s="430"/>
      <c r="C50" s="431"/>
      <c r="D50" s="431"/>
      <c r="E50" s="293" t="s">
        <v>1113</v>
      </c>
      <c r="F50" s="292" t="s">
        <v>1127</v>
      </c>
      <c r="G50" t="str">
        <f t="shared" ca="1" si="0"/>
        <v xml:space="preserve">СКИРО ПК и ПРО </v>
      </c>
    </row>
    <row r="51" spans="1:7" ht="15" hidden="1" customHeight="1">
      <c r="A51" s="444"/>
      <c r="B51" s="430" t="s">
        <v>1064</v>
      </c>
      <c r="C51" s="430" t="s">
        <v>1533</v>
      </c>
      <c r="D51" s="430"/>
      <c r="E51" s="430"/>
      <c r="F51" s="292" t="s">
        <v>786</v>
      </c>
      <c r="G51" t="str">
        <f t="shared" ca="1" si="0"/>
        <v>да</v>
      </c>
    </row>
    <row r="52" spans="1:7" ht="15" hidden="1" customHeight="1">
      <c r="A52" s="444"/>
      <c r="B52" s="430"/>
      <c r="C52" s="430" t="s">
        <v>1085</v>
      </c>
      <c r="D52" s="430"/>
      <c r="E52" s="430"/>
      <c r="F52" s="292" t="s">
        <v>786</v>
      </c>
      <c r="G52" t="str">
        <f t="shared" ca="1" si="0"/>
        <v>да</v>
      </c>
    </row>
    <row r="53" spans="1:7" ht="15" hidden="1" customHeight="1">
      <c r="A53" s="444"/>
      <c r="B53" s="430"/>
      <c r="C53" s="430" t="s">
        <v>1534</v>
      </c>
      <c r="D53" s="430"/>
      <c r="E53" s="430"/>
      <c r="F53" s="292" t="s">
        <v>786</v>
      </c>
      <c r="G53" t="str">
        <f t="shared" ca="1" si="0"/>
        <v>да</v>
      </c>
    </row>
    <row r="54" spans="1:7" ht="15" hidden="1" customHeight="1">
      <c r="A54" s="444"/>
      <c r="B54" s="430"/>
      <c r="C54" s="430" t="s">
        <v>1535</v>
      </c>
      <c r="D54" s="430"/>
      <c r="E54" s="430"/>
      <c r="F54" s="292" t="s">
        <v>786</v>
      </c>
      <c r="G54" t="str">
        <f t="shared" ca="1" si="0"/>
        <v>да</v>
      </c>
    </row>
    <row r="55" spans="1:7" ht="15" hidden="1" customHeight="1">
      <c r="A55" s="444"/>
      <c r="B55" s="430"/>
      <c r="C55" s="430" t="s">
        <v>1417</v>
      </c>
      <c r="D55" s="430"/>
      <c r="E55" s="430"/>
      <c r="F55" s="292" t="s">
        <v>786</v>
      </c>
      <c r="G55" t="str">
        <f t="shared" ca="1" si="0"/>
        <v>да</v>
      </c>
    </row>
    <row r="56" spans="1:7" ht="15" hidden="1" customHeight="1">
      <c r="A56" s="444"/>
      <c r="B56" s="430"/>
      <c r="C56" s="431" t="s">
        <v>1536</v>
      </c>
      <c r="D56" s="431"/>
      <c r="E56" s="431"/>
      <c r="F56" s="292" t="s">
        <v>786</v>
      </c>
      <c r="G56" t="str">
        <f t="shared" ca="1" si="0"/>
        <v>да</v>
      </c>
    </row>
    <row r="57" spans="1:7" ht="15" hidden="1" customHeight="1">
      <c r="A57" s="444"/>
      <c r="B57" s="430"/>
      <c r="C57" s="430" t="s">
        <v>1090</v>
      </c>
      <c r="D57" s="430"/>
      <c r="E57" s="430"/>
      <c r="F57" s="292" t="s">
        <v>786</v>
      </c>
      <c r="G57" t="str">
        <f t="shared" ca="1" si="0"/>
        <v>да</v>
      </c>
    </row>
    <row r="58" spans="1:7" ht="15" hidden="1" customHeight="1">
      <c r="A58" s="444"/>
      <c r="B58" s="430"/>
      <c r="C58" s="430" t="s">
        <v>1419</v>
      </c>
      <c r="D58" s="430"/>
      <c r="E58" s="430"/>
      <c r="F58" s="292" t="s">
        <v>786</v>
      </c>
      <c r="G58" t="str">
        <f t="shared" ca="1" si="0"/>
        <v>да</v>
      </c>
    </row>
    <row r="59" spans="1:7" ht="15" hidden="1" customHeight="1">
      <c r="A59" s="444"/>
      <c r="B59" s="430"/>
      <c r="C59" s="431" t="s">
        <v>1537</v>
      </c>
      <c r="D59" s="431"/>
      <c r="E59" s="431"/>
      <c r="F59" s="292" t="s">
        <v>786</v>
      </c>
      <c r="G59" t="str">
        <f t="shared" ca="1" si="0"/>
        <v>да</v>
      </c>
    </row>
    <row r="60" spans="1:7" ht="15" hidden="1" customHeight="1">
      <c r="A60" s="444"/>
      <c r="B60" s="430"/>
      <c r="C60" s="430" t="s">
        <v>1421</v>
      </c>
      <c r="D60" s="430"/>
      <c r="E60" s="430"/>
      <c r="F60" s="292" t="s">
        <v>786</v>
      </c>
      <c r="G60" t="str">
        <f t="shared" ca="1" si="0"/>
        <v>да</v>
      </c>
    </row>
    <row r="61" spans="1:7" ht="15" hidden="1" customHeight="1">
      <c r="A61" s="430" t="s">
        <v>1489</v>
      </c>
      <c r="B61" s="430"/>
      <c r="C61" s="433" t="s">
        <v>1094</v>
      </c>
      <c r="D61" s="433"/>
      <c r="E61" s="433"/>
      <c r="F61" s="292" t="s">
        <v>824</v>
      </c>
      <c r="G61">
        <f t="shared" ca="1" si="0"/>
        <v>0</v>
      </c>
    </row>
    <row r="62" spans="1:7" ht="15" hidden="1" customHeight="1">
      <c r="A62" s="430"/>
      <c r="B62" s="430"/>
      <c r="C62" s="433" t="s">
        <v>1538</v>
      </c>
      <c r="D62" s="433"/>
      <c r="E62" s="433"/>
      <c r="F62" s="292" t="s">
        <v>824</v>
      </c>
      <c r="G62">
        <f t="shared" ca="1" si="0"/>
        <v>0</v>
      </c>
    </row>
    <row r="63" spans="1:7" ht="15" hidden="1" customHeight="1">
      <c r="A63" s="430"/>
      <c r="B63" s="430"/>
      <c r="C63" s="433" t="s">
        <v>1539</v>
      </c>
      <c r="D63" s="433"/>
      <c r="E63" s="433"/>
      <c r="F63" s="292" t="s">
        <v>824</v>
      </c>
      <c r="G63">
        <f t="shared" ca="1" si="0"/>
        <v>0</v>
      </c>
    </row>
    <row r="64" spans="1:7" ht="15" hidden="1" customHeight="1">
      <c r="A64" s="430"/>
      <c r="B64" s="430"/>
      <c r="C64" s="433" t="s">
        <v>1540</v>
      </c>
      <c r="D64" s="433"/>
      <c r="E64" s="433"/>
      <c r="F64" s="292" t="s">
        <v>824</v>
      </c>
      <c r="G64">
        <f t="shared" ca="1" si="0"/>
        <v>0</v>
      </c>
    </row>
    <row r="65" spans="1:7" ht="15" hidden="1" customHeight="1">
      <c r="A65" s="444" t="s">
        <v>1490</v>
      </c>
      <c r="B65" s="436" t="s">
        <v>1488</v>
      </c>
      <c r="C65" s="436"/>
      <c r="D65" s="436"/>
      <c r="E65" s="436"/>
      <c r="F65" s="291" t="s">
        <v>786</v>
      </c>
      <c r="G65" t="str">
        <f t="shared" ca="1" si="0"/>
        <v>1 класс</v>
      </c>
    </row>
    <row r="66" spans="1:7" ht="15" hidden="1" customHeight="1">
      <c r="A66" s="444"/>
      <c r="B66" s="430" t="s">
        <v>1060</v>
      </c>
      <c r="C66" s="431" t="s">
        <v>1065</v>
      </c>
      <c r="D66" s="431"/>
      <c r="E66" s="431"/>
      <c r="F66" s="293" t="s">
        <v>890</v>
      </c>
      <c r="G66">
        <f t="shared" ca="1" si="0"/>
        <v>30</v>
      </c>
    </row>
    <row r="67" spans="1:7" ht="15" hidden="1" customHeight="1">
      <c r="A67" s="444"/>
      <c r="B67" s="430"/>
      <c r="C67" s="431" t="s">
        <v>1066</v>
      </c>
      <c r="D67" s="431"/>
      <c r="E67" s="431"/>
      <c r="F67" s="293" t="s">
        <v>890</v>
      </c>
      <c r="G67">
        <f t="shared" ca="1" si="0"/>
        <v>0</v>
      </c>
    </row>
    <row r="68" spans="1:7" ht="15" hidden="1" customHeight="1">
      <c r="A68" s="444"/>
      <c r="B68" s="430"/>
      <c r="C68" s="431" t="s">
        <v>1067</v>
      </c>
      <c r="D68" s="431"/>
      <c r="E68" s="431"/>
      <c r="F68" s="293" t="s">
        <v>890</v>
      </c>
      <c r="G68">
        <f t="shared" ca="1" si="0"/>
        <v>0</v>
      </c>
    </row>
    <row r="69" spans="1:7" ht="15" hidden="1" customHeight="1">
      <c r="A69" s="444"/>
      <c r="B69" s="430"/>
      <c r="C69" s="431" t="s">
        <v>1068</v>
      </c>
      <c r="D69" s="431"/>
      <c r="E69" s="431"/>
      <c r="F69" s="293" t="s">
        <v>890</v>
      </c>
      <c r="G69">
        <f t="shared" ref="G69:G132" ca="1" si="1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10</v>
      </c>
    </row>
    <row r="70" spans="1:7" ht="15" hidden="1" customHeight="1">
      <c r="A70" s="444"/>
      <c r="B70" s="430"/>
      <c r="C70" s="431" t="s">
        <v>1069</v>
      </c>
      <c r="D70" s="431" t="s">
        <v>1098</v>
      </c>
      <c r="E70" s="431"/>
      <c r="F70" s="293" t="s">
        <v>890</v>
      </c>
      <c r="G70">
        <f t="shared" ca="1" si="1"/>
        <v>1</v>
      </c>
    </row>
    <row r="71" spans="1:7" ht="15" hidden="1" customHeight="1">
      <c r="A71" s="444"/>
      <c r="B71" s="430"/>
      <c r="C71" s="431"/>
      <c r="D71" s="431" t="s">
        <v>1099</v>
      </c>
      <c r="E71" s="431"/>
      <c r="F71" s="293" t="s">
        <v>890</v>
      </c>
      <c r="G71">
        <f t="shared" ca="1" si="1"/>
        <v>9</v>
      </c>
    </row>
    <row r="72" spans="1:7" ht="15" hidden="1" customHeight="1">
      <c r="A72" s="444"/>
      <c r="B72" s="430"/>
      <c r="C72" s="431"/>
      <c r="D72" s="431" t="s">
        <v>1100</v>
      </c>
      <c r="E72" s="431"/>
      <c r="F72" s="293" t="s">
        <v>890</v>
      </c>
      <c r="G72">
        <f t="shared" ca="1" si="1"/>
        <v>1</v>
      </c>
    </row>
    <row r="73" spans="1:7" ht="15" hidden="1" customHeight="1">
      <c r="A73" s="444"/>
      <c r="B73" s="430" t="s">
        <v>1061</v>
      </c>
      <c r="C73" s="431" t="s">
        <v>1070</v>
      </c>
      <c r="D73" s="431"/>
      <c r="E73" s="431"/>
      <c r="F73" s="292" t="s">
        <v>786</v>
      </c>
      <c r="G73" t="str">
        <f t="shared" ca="1" si="1"/>
        <v>– «Школа России»;</v>
      </c>
    </row>
    <row r="74" spans="1:7" ht="15" hidden="1" customHeight="1">
      <c r="A74" s="444"/>
      <c r="B74" s="430"/>
      <c r="C74" s="431" t="s">
        <v>1071</v>
      </c>
      <c r="D74" s="431" t="s">
        <v>1101</v>
      </c>
      <c r="E74" s="293" t="s">
        <v>1114</v>
      </c>
      <c r="F74" s="292" t="s">
        <v>824</v>
      </c>
      <c r="G74">
        <f t="shared" ca="1" si="1"/>
        <v>0</v>
      </c>
    </row>
    <row r="75" spans="1:7" hidden="1">
      <c r="A75" s="444"/>
      <c r="B75" s="430"/>
      <c r="C75" s="431"/>
      <c r="D75" s="431"/>
      <c r="E75" s="293" t="s">
        <v>1115</v>
      </c>
      <c r="F75" s="292" t="s">
        <v>824</v>
      </c>
      <c r="G75">
        <f t="shared" ca="1" si="1"/>
        <v>0</v>
      </c>
    </row>
    <row r="76" spans="1:7" hidden="1">
      <c r="A76" s="444"/>
      <c r="B76" s="430"/>
      <c r="C76" s="431"/>
      <c r="D76" s="431"/>
      <c r="E76" s="293" t="s">
        <v>1116</v>
      </c>
      <c r="F76" s="292" t="s">
        <v>824</v>
      </c>
      <c r="G76">
        <f t="shared" ca="1" si="1"/>
        <v>0</v>
      </c>
    </row>
    <row r="77" spans="1:7" ht="15" hidden="1" customHeight="1">
      <c r="A77" s="444"/>
      <c r="B77" s="430"/>
      <c r="C77" s="431"/>
      <c r="D77" s="431" t="s">
        <v>1102</v>
      </c>
      <c r="E77" s="431"/>
      <c r="F77" s="292" t="s">
        <v>824</v>
      </c>
      <c r="G77">
        <f t="shared" ca="1" si="1"/>
        <v>0</v>
      </c>
    </row>
    <row r="78" spans="1:7" ht="15" hidden="1" customHeight="1">
      <c r="A78" s="444"/>
      <c r="B78" s="430"/>
      <c r="C78" s="431" t="s">
        <v>1072</v>
      </c>
      <c r="D78" s="431" t="s">
        <v>1103</v>
      </c>
      <c r="E78" s="431"/>
      <c r="F78" s="292" t="s">
        <v>824</v>
      </c>
      <c r="G78">
        <f t="shared" ca="1" si="1"/>
        <v>30</v>
      </c>
    </row>
    <row r="79" spans="1:7" ht="15" hidden="1" customHeight="1">
      <c r="A79" s="444"/>
      <c r="B79" s="430"/>
      <c r="C79" s="431"/>
      <c r="D79" s="431" t="s">
        <v>1104</v>
      </c>
      <c r="E79" s="431"/>
      <c r="F79" s="292" t="s">
        <v>824</v>
      </c>
      <c r="G79" t="str">
        <f t="shared" ca="1" si="1"/>
        <v/>
      </c>
    </row>
    <row r="80" spans="1:7" ht="15" hidden="1" customHeight="1">
      <c r="A80" s="444"/>
      <c r="B80" s="430"/>
      <c r="C80" s="431" t="s">
        <v>1073</v>
      </c>
      <c r="D80" s="431"/>
      <c r="E80" s="431"/>
      <c r="F80" s="292" t="s">
        <v>786</v>
      </c>
      <c r="G80" t="str">
        <f t="shared" ca="1" si="1"/>
        <v>в первую смену</v>
      </c>
    </row>
    <row r="81" spans="1:7" hidden="1">
      <c r="A81" s="444"/>
      <c r="B81" s="430"/>
      <c r="C81" s="293"/>
      <c r="D81" s="293"/>
      <c r="E81" s="293" t="s">
        <v>1117</v>
      </c>
      <c r="F81" s="292" t="s">
        <v>786</v>
      </c>
      <c r="G81">
        <f t="shared" ca="1" si="1"/>
        <v>0</v>
      </c>
    </row>
    <row r="82" spans="1:7" ht="15" hidden="1" customHeight="1">
      <c r="A82" s="444"/>
      <c r="B82" s="430"/>
      <c r="C82" s="431" t="s">
        <v>1495</v>
      </c>
      <c r="D82" s="431"/>
      <c r="E82" s="431" t="s">
        <v>1118</v>
      </c>
      <c r="F82" s="294" t="s">
        <v>786</v>
      </c>
      <c r="G82">
        <f t="shared" ca="1" si="1"/>
        <v>0</v>
      </c>
    </row>
    <row r="83" spans="1:7" hidden="1">
      <c r="A83" s="444"/>
      <c r="B83" s="430"/>
      <c r="C83" s="431"/>
      <c r="D83" s="431"/>
      <c r="E83" s="431"/>
      <c r="F83" s="294" t="s">
        <v>824</v>
      </c>
      <c r="G83">
        <f t="shared" ca="1" si="1"/>
        <v>0</v>
      </c>
    </row>
    <row r="84" spans="1:7" ht="15" hidden="1" customHeight="1">
      <c r="A84" s="444"/>
      <c r="B84" s="430"/>
      <c r="C84" s="431"/>
      <c r="D84" s="431"/>
      <c r="E84" s="431" t="s">
        <v>1118</v>
      </c>
      <c r="F84" s="294" t="s">
        <v>786</v>
      </c>
      <c r="G84">
        <f t="shared" ca="1" si="1"/>
        <v>0</v>
      </c>
    </row>
    <row r="85" spans="1:7" hidden="1">
      <c r="A85" s="444"/>
      <c r="B85" s="430"/>
      <c r="C85" s="431"/>
      <c r="D85" s="431"/>
      <c r="E85" s="431"/>
      <c r="F85" s="294" t="s">
        <v>824</v>
      </c>
      <c r="G85">
        <f t="shared" ca="1" si="1"/>
        <v>0</v>
      </c>
    </row>
    <row r="86" spans="1:7" ht="15" hidden="1" customHeight="1">
      <c r="A86" s="444"/>
      <c r="B86" s="430"/>
      <c r="C86" s="431" t="s">
        <v>1496</v>
      </c>
      <c r="D86" s="431"/>
      <c r="E86" s="293" t="s">
        <v>1119</v>
      </c>
      <c r="F86" s="294" t="s">
        <v>1125</v>
      </c>
      <c r="G86">
        <f t="shared" ca="1" si="1"/>
        <v>0</v>
      </c>
    </row>
    <row r="87" spans="1:7" hidden="1">
      <c r="A87" s="444"/>
      <c r="B87" s="430"/>
      <c r="C87" s="431"/>
      <c r="D87" s="431"/>
      <c r="E87" s="293" t="s">
        <v>1120</v>
      </c>
      <c r="F87" s="294" t="s">
        <v>824</v>
      </c>
      <c r="G87">
        <f t="shared" ca="1" si="1"/>
        <v>0</v>
      </c>
    </row>
    <row r="88" spans="1:7" ht="15" hidden="1" customHeight="1">
      <c r="A88" s="444"/>
      <c r="B88" s="430" t="s">
        <v>1062</v>
      </c>
      <c r="C88" s="431" t="s">
        <v>1076</v>
      </c>
      <c r="D88" s="431" t="s">
        <v>1105</v>
      </c>
      <c r="E88" s="293" t="s">
        <v>1121</v>
      </c>
      <c r="F88" s="292" t="s">
        <v>824</v>
      </c>
      <c r="G88">
        <f t="shared" ca="1" si="1"/>
        <v>0</v>
      </c>
    </row>
    <row r="89" spans="1:7" hidden="1">
      <c r="A89" s="444"/>
      <c r="B89" s="430"/>
      <c r="C89" s="431"/>
      <c r="D89" s="431"/>
      <c r="E89" s="293" t="s">
        <v>1122</v>
      </c>
      <c r="F89" s="292" t="s">
        <v>824</v>
      </c>
      <c r="G89">
        <f t="shared" ca="1" si="1"/>
        <v>0</v>
      </c>
    </row>
    <row r="90" spans="1:7" ht="15" hidden="1" customHeight="1">
      <c r="A90" s="444"/>
      <c r="B90" s="430"/>
      <c r="C90" s="431"/>
      <c r="D90" s="431" t="s">
        <v>1106</v>
      </c>
      <c r="E90" s="293" t="s">
        <v>1121</v>
      </c>
      <c r="F90" s="292" t="s">
        <v>824</v>
      </c>
      <c r="G90">
        <f t="shared" ca="1" si="1"/>
        <v>0</v>
      </c>
    </row>
    <row r="91" spans="1:7" hidden="1">
      <c r="A91" s="444"/>
      <c r="B91" s="430"/>
      <c r="C91" s="431"/>
      <c r="D91" s="431"/>
      <c r="E91" s="293" t="s">
        <v>1122</v>
      </c>
      <c r="F91" s="292" t="s">
        <v>824</v>
      </c>
      <c r="G91">
        <f t="shared" ca="1" si="1"/>
        <v>0</v>
      </c>
    </row>
    <row r="92" spans="1:7" ht="15" hidden="1" customHeight="1">
      <c r="A92" s="444"/>
      <c r="B92" s="430"/>
      <c r="C92" s="431"/>
      <c r="D92" s="431" t="s">
        <v>1107</v>
      </c>
      <c r="E92" s="293" t="s">
        <v>1121</v>
      </c>
      <c r="F92" s="292" t="s">
        <v>824</v>
      </c>
      <c r="G92">
        <f t="shared" ca="1" si="1"/>
        <v>0</v>
      </c>
    </row>
    <row r="93" spans="1:7" hidden="1">
      <c r="A93" s="444"/>
      <c r="B93" s="430"/>
      <c r="C93" s="431"/>
      <c r="D93" s="431"/>
      <c r="E93" s="293" t="s">
        <v>1122</v>
      </c>
      <c r="F93" s="292" t="s">
        <v>824</v>
      </c>
      <c r="G93">
        <f t="shared" ca="1" si="1"/>
        <v>0</v>
      </c>
    </row>
    <row r="94" spans="1:7" ht="15" hidden="1" customHeight="1">
      <c r="A94" s="444"/>
      <c r="B94" s="430"/>
      <c r="C94" s="431"/>
      <c r="D94" s="431" t="s">
        <v>1108</v>
      </c>
      <c r="E94" s="293" t="s">
        <v>1121</v>
      </c>
      <c r="F94" s="292" t="s">
        <v>824</v>
      </c>
      <c r="G94">
        <f t="shared" ca="1" si="1"/>
        <v>30</v>
      </c>
    </row>
    <row r="95" spans="1:7" hidden="1">
      <c r="A95" s="444"/>
      <c r="B95" s="430"/>
      <c r="C95" s="431"/>
      <c r="D95" s="431"/>
      <c r="E95" s="293" t="s">
        <v>1122</v>
      </c>
      <c r="F95" s="292" t="s">
        <v>824</v>
      </c>
      <c r="G95">
        <f t="shared" ca="1" si="1"/>
        <v>0</v>
      </c>
    </row>
    <row r="96" spans="1:7" ht="15" hidden="1" customHeight="1">
      <c r="A96" s="444"/>
      <c r="B96" s="430"/>
      <c r="C96" s="431"/>
      <c r="D96" s="431" t="s">
        <v>1109</v>
      </c>
      <c r="E96" s="293" t="s">
        <v>1121</v>
      </c>
      <c r="F96" s="292" t="s">
        <v>824</v>
      </c>
      <c r="G96">
        <f t="shared" ca="1" si="1"/>
        <v>0</v>
      </c>
    </row>
    <row r="97" spans="1:7" hidden="1">
      <c r="A97" s="444"/>
      <c r="B97" s="430"/>
      <c r="C97" s="431"/>
      <c r="D97" s="431"/>
      <c r="E97" s="293" t="s">
        <v>1122</v>
      </c>
      <c r="F97" s="292" t="s">
        <v>824</v>
      </c>
      <c r="G97">
        <f t="shared" ca="1" si="1"/>
        <v>0</v>
      </c>
    </row>
    <row r="98" spans="1:7" ht="15" hidden="1" customHeight="1">
      <c r="A98" s="444"/>
      <c r="B98" s="430"/>
      <c r="C98" s="431"/>
      <c r="D98" s="431" t="s">
        <v>1110</v>
      </c>
      <c r="E98" s="293" t="s">
        <v>1121</v>
      </c>
      <c r="F98" s="292" t="s">
        <v>824</v>
      </c>
      <c r="G98">
        <f t="shared" ca="1" si="1"/>
        <v>0</v>
      </c>
    </row>
    <row r="99" spans="1:7" hidden="1">
      <c r="A99" s="444"/>
      <c r="B99" s="430"/>
      <c r="C99" s="431"/>
      <c r="D99" s="431"/>
      <c r="E99" s="293" t="s">
        <v>1122</v>
      </c>
      <c r="F99" s="292" t="s">
        <v>824</v>
      </c>
      <c r="G99">
        <f t="shared" ca="1" si="1"/>
        <v>0</v>
      </c>
    </row>
    <row r="100" spans="1:7" ht="15" hidden="1" customHeight="1">
      <c r="A100" s="444"/>
      <c r="B100" s="430" t="s">
        <v>1063</v>
      </c>
      <c r="C100" s="431" t="s">
        <v>1077</v>
      </c>
      <c r="D100" s="431"/>
      <c r="E100" s="431"/>
      <c r="F100" s="292" t="s">
        <v>786</v>
      </c>
      <c r="G100" t="str">
        <f t="shared" ca="1" si="1"/>
        <v xml:space="preserve">от 0,5 до 1 ставки </v>
      </c>
    </row>
    <row r="101" spans="1:7" ht="15" hidden="1" customHeight="1">
      <c r="A101" s="444"/>
      <c r="B101" s="430"/>
      <c r="C101" s="431" t="s">
        <v>1078</v>
      </c>
      <c r="D101" s="431"/>
      <c r="E101" s="431"/>
      <c r="F101" s="292" t="s">
        <v>786</v>
      </c>
      <c r="G101" t="str">
        <f t="shared" ca="1" si="1"/>
        <v>высшее педагогическое образование по направлению подготовки, соответствующему преподаваемому предмету</v>
      </c>
    </row>
    <row r="102" spans="1:7" ht="15" hidden="1" customHeight="1">
      <c r="A102" s="444"/>
      <c r="B102" s="430"/>
      <c r="C102" s="431" t="s">
        <v>1079</v>
      </c>
      <c r="D102" s="431"/>
      <c r="E102" s="431"/>
      <c r="F102" s="292" t="s">
        <v>1126</v>
      </c>
      <c r="G102">
        <f t="shared" ca="1" si="1"/>
        <v>0</v>
      </c>
    </row>
    <row r="103" spans="1:7" ht="15" hidden="1" customHeight="1">
      <c r="A103" s="444"/>
      <c r="B103" s="430"/>
      <c r="C103" s="431" t="s">
        <v>1080</v>
      </c>
      <c r="D103" s="431" t="s">
        <v>1111</v>
      </c>
      <c r="E103" s="431"/>
      <c r="F103" s="292" t="s">
        <v>786</v>
      </c>
      <c r="G103">
        <f t="shared" ca="1" si="1"/>
        <v>0</v>
      </c>
    </row>
    <row r="104" spans="1:7" ht="15" hidden="1" customHeight="1">
      <c r="A104" s="444"/>
      <c r="B104" s="430"/>
      <c r="C104" s="431"/>
      <c r="D104" s="431" t="s">
        <v>1112</v>
      </c>
      <c r="E104" s="431"/>
      <c r="F104" s="292" t="s">
        <v>786</v>
      </c>
      <c r="G104">
        <f t="shared" ca="1" si="1"/>
        <v>0</v>
      </c>
    </row>
    <row r="105" spans="1:7" ht="15" hidden="1" customHeight="1">
      <c r="A105" s="444"/>
      <c r="B105" s="430"/>
      <c r="C105" s="431"/>
      <c r="D105" s="431" t="s">
        <v>1113</v>
      </c>
      <c r="E105" s="431"/>
      <c r="F105" s="292" t="s">
        <v>786</v>
      </c>
      <c r="G105">
        <f t="shared" ca="1" si="1"/>
        <v>0</v>
      </c>
    </row>
    <row r="106" spans="1:7" ht="15" hidden="1" customHeight="1">
      <c r="A106" s="444"/>
      <c r="B106" s="430"/>
      <c r="C106" s="431" t="s">
        <v>1081</v>
      </c>
      <c r="D106" s="431"/>
      <c r="E106" s="431"/>
      <c r="F106" s="292" t="s">
        <v>786</v>
      </c>
      <c r="G106" t="str">
        <f t="shared" ca="1" si="1"/>
        <v>35 и более</v>
      </c>
    </row>
    <row r="107" spans="1:7" ht="15" hidden="1" customHeight="1">
      <c r="A107" s="444"/>
      <c r="B107" s="430"/>
      <c r="C107" s="431" t="s">
        <v>1082</v>
      </c>
      <c r="D107" s="431"/>
      <c r="E107" s="431"/>
      <c r="F107" s="292" t="s">
        <v>786</v>
      </c>
      <c r="G107" t="str">
        <f t="shared" ca="1" si="1"/>
        <v xml:space="preserve">высшая квалификационная категория </v>
      </c>
    </row>
    <row r="108" spans="1:7" ht="15" hidden="1" customHeight="1">
      <c r="A108" s="444"/>
      <c r="B108" s="430"/>
      <c r="C108" s="431" t="s">
        <v>1497</v>
      </c>
      <c r="D108" s="431"/>
      <c r="E108" s="293" t="s">
        <v>1123</v>
      </c>
      <c r="F108" s="292" t="s">
        <v>1126</v>
      </c>
      <c r="G108">
        <f t="shared" ca="1" si="1"/>
        <v>0</v>
      </c>
    </row>
    <row r="109" spans="1:7" hidden="1">
      <c r="A109" s="444"/>
      <c r="B109" s="430"/>
      <c r="C109" s="431"/>
      <c r="D109" s="431"/>
      <c r="E109" s="293" t="s">
        <v>1124</v>
      </c>
      <c r="F109" s="292" t="s">
        <v>786</v>
      </c>
      <c r="G109">
        <f t="shared" ca="1" si="1"/>
        <v>2020</v>
      </c>
    </row>
    <row r="110" spans="1:7" hidden="1">
      <c r="A110" s="444"/>
      <c r="B110" s="430"/>
      <c r="C110" s="431"/>
      <c r="D110" s="431"/>
      <c r="E110" s="293" t="s">
        <v>1113</v>
      </c>
      <c r="F110" s="292" t="s">
        <v>1127</v>
      </c>
      <c r="G110" t="str">
        <f t="shared" ca="1" si="1"/>
        <v xml:space="preserve">СКИРО ПК и ПРО </v>
      </c>
    </row>
    <row r="111" spans="1:7" ht="15" hidden="1" customHeight="1">
      <c r="A111" s="444"/>
      <c r="B111" s="430" t="s">
        <v>1064</v>
      </c>
      <c r="C111" s="430" t="s">
        <v>1541</v>
      </c>
      <c r="D111" s="430"/>
      <c r="E111" s="430"/>
      <c r="F111" s="292" t="s">
        <v>786</v>
      </c>
      <c r="G111" t="str">
        <f t="shared" ca="1" si="1"/>
        <v>да</v>
      </c>
    </row>
    <row r="112" spans="1:7" ht="15" hidden="1" customHeight="1">
      <c r="A112" s="444"/>
      <c r="B112" s="430"/>
      <c r="C112" s="430" t="s">
        <v>1085</v>
      </c>
      <c r="D112" s="430"/>
      <c r="E112" s="430"/>
      <c r="F112" s="292" t="s">
        <v>786</v>
      </c>
      <c r="G112" t="str">
        <f t="shared" ca="1" si="1"/>
        <v>да</v>
      </c>
    </row>
    <row r="113" spans="1:7" ht="15" hidden="1" customHeight="1">
      <c r="A113" s="444"/>
      <c r="B113" s="430"/>
      <c r="C113" s="430" t="s">
        <v>1542</v>
      </c>
      <c r="D113" s="430"/>
      <c r="E113" s="430"/>
      <c r="F113" s="292" t="s">
        <v>786</v>
      </c>
      <c r="G113" t="str">
        <f t="shared" ca="1" si="1"/>
        <v>да</v>
      </c>
    </row>
    <row r="114" spans="1:7" ht="15" hidden="1" customHeight="1">
      <c r="A114" s="444"/>
      <c r="B114" s="430"/>
      <c r="C114" s="430" t="s">
        <v>1416</v>
      </c>
      <c r="D114" s="430"/>
      <c r="E114" s="430"/>
      <c r="F114" s="292" t="s">
        <v>786</v>
      </c>
      <c r="G114" t="str">
        <f t="shared" ca="1" si="1"/>
        <v>да</v>
      </c>
    </row>
    <row r="115" spans="1:7" ht="15" hidden="1" customHeight="1">
      <c r="A115" s="444"/>
      <c r="B115" s="430"/>
      <c r="C115" s="430" t="s">
        <v>1417</v>
      </c>
      <c r="D115" s="430"/>
      <c r="E115" s="430"/>
      <c r="F115" s="292" t="s">
        <v>786</v>
      </c>
      <c r="G115" t="str">
        <f t="shared" ca="1" si="1"/>
        <v>да</v>
      </c>
    </row>
    <row r="116" spans="1:7" ht="15" hidden="1" customHeight="1">
      <c r="A116" s="444"/>
      <c r="B116" s="430"/>
      <c r="C116" s="431" t="s">
        <v>1543</v>
      </c>
      <c r="D116" s="431"/>
      <c r="E116" s="431"/>
      <c r="F116" s="292" t="s">
        <v>786</v>
      </c>
      <c r="G116" t="str">
        <f t="shared" ca="1" si="1"/>
        <v>да</v>
      </c>
    </row>
    <row r="117" spans="1:7" ht="15" hidden="1" customHeight="1">
      <c r="A117" s="444"/>
      <c r="B117" s="430"/>
      <c r="C117" s="430" t="s">
        <v>1090</v>
      </c>
      <c r="D117" s="430"/>
      <c r="E117" s="430"/>
      <c r="F117" s="292" t="s">
        <v>786</v>
      </c>
      <c r="G117" t="str">
        <f t="shared" ca="1" si="1"/>
        <v>да</v>
      </c>
    </row>
    <row r="118" spans="1:7" ht="15" hidden="1" customHeight="1">
      <c r="A118" s="444"/>
      <c r="B118" s="430"/>
      <c r="C118" s="430" t="s">
        <v>1419</v>
      </c>
      <c r="D118" s="430"/>
      <c r="E118" s="430"/>
      <c r="F118" s="292" t="s">
        <v>786</v>
      </c>
      <c r="G118" t="str">
        <f t="shared" ca="1" si="1"/>
        <v>да</v>
      </c>
    </row>
    <row r="119" spans="1:7" ht="15" hidden="1" customHeight="1">
      <c r="A119" s="444"/>
      <c r="B119" s="430"/>
      <c r="C119" s="431" t="s">
        <v>1420</v>
      </c>
      <c r="D119" s="431"/>
      <c r="E119" s="431"/>
      <c r="F119" s="292" t="s">
        <v>786</v>
      </c>
      <c r="G119" t="str">
        <f t="shared" ca="1" si="1"/>
        <v>да</v>
      </c>
    </row>
    <row r="120" spans="1:7" ht="15" hidden="1" customHeight="1">
      <c r="A120" s="444"/>
      <c r="B120" s="430"/>
      <c r="C120" s="430" t="s">
        <v>1421</v>
      </c>
      <c r="D120" s="430"/>
      <c r="E120" s="430"/>
      <c r="F120" s="292" t="s">
        <v>786</v>
      </c>
      <c r="G120" t="str">
        <f t="shared" ca="1" si="1"/>
        <v>да</v>
      </c>
    </row>
    <row r="121" spans="1:7" ht="15" hidden="1" customHeight="1">
      <c r="A121" s="430" t="s">
        <v>1489</v>
      </c>
      <c r="B121" s="430"/>
      <c r="C121" s="433" t="s">
        <v>1094</v>
      </c>
      <c r="D121" s="433"/>
      <c r="E121" s="433"/>
      <c r="F121" s="292" t="s">
        <v>824</v>
      </c>
      <c r="G121">
        <f t="shared" ca="1" si="1"/>
        <v>0</v>
      </c>
    </row>
    <row r="122" spans="1:7" ht="15" hidden="1" customHeight="1">
      <c r="A122" s="430"/>
      <c r="B122" s="430"/>
      <c r="C122" s="433" t="s">
        <v>1538</v>
      </c>
      <c r="D122" s="433"/>
      <c r="E122" s="433"/>
      <c r="F122" s="292" t="s">
        <v>824</v>
      </c>
      <c r="G122">
        <f t="shared" ca="1" si="1"/>
        <v>0</v>
      </c>
    </row>
    <row r="123" spans="1:7" ht="15" hidden="1" customHeight="1">
      <c r="A123" s="430"/>
      <c r="B123" s="430"/>
      <c r="C123" s="433" t="s">
        <v>1539</v>
      </c>
      <c r="D123" s="433"/>
      <c r="E123" s="433"/>
      <c r="F123" s="292" t="s">
        <v>824</v>
      </c>
      <c r="G123">
        <f t="shared" ca="1" si="1"/>
        <v>0</v>
      </c>
    </row>
    <row r="124" spans="1:7" ht="15" hidden="1" customHeight="1">
      <c r="A124" s="430"/>
      <c r="B124" s="430"/>
      <c r="C124" s="433" t="s">
        <v>1540</v>
      </c>
      <c r="D124" s="433"/>
      <c r="E124" s="433"/>
      <c r="F124" s="292" t="s">
        <v>824</v>
      </c>
      <c r="G124">
        <f t="shared" ca="1" si="1"/>
        <v>0</v>
      </c>
    </row>
    <row r="125" spans="1:7" ht="15" hidden="1" customHeight="1">
      <c r="A125" s="444" t="s">
        <v>1490</v>
      </c>
      <c r="B125" s="436" t="s">
        <v>1488</v>
      </c>
      <c r="C125" s="436"/>
      <c r="D125" s="436"/>
      <c r="E125" s="436"/>
      <c r="F125" s="291" t="s">
        <v>786</v>
      </c>
      <c r="G125" t="str">
        <f t="shared" ca="1" si="1"/>
        <v>1 класс</v>
      </c>
    </row>
    <row r="126" spans="1:7" ht="15" hidden="1" customHeight="1">
      <c r="A126" s="444"/>
      <c r="B126" s="430" t="s">
        <v>1060</v>
      </c>
      <c r="C126" s="431" t="s">
        <v>1065</v>
      </c>
      <c r="D126" s="431"/>
      <c r="E126" s="431"/>
      <c r="F126" s="293" t="s">
        <v>890</v>
      </c>
      <c r="G126">
        <f t="shared" ca="1" si="1"/>
        <v>29</v>
      </c>
    </row>
    <row r="127" spans="1:7" ht="15" hidden="1" customHeight="1">
      <c r="A127" s="444"/>
      <c r="B127" s="430"/>
      <c r="C127" s="431" t="s">
        <v>1066</v>
      </c>
      <c r="D127" s="431"/>
      <c r="E127" s="431"/>
      <c r="F127" s="293" t="s">
        <v>890</v>
      </c>
      <c r="G127">
        <f t="shared" ca="1" si="1"/>
        <v>0</v>
      </c>
    </row>
    <row r="128" spans="1:7" ht="15" hidden="1" customHeight="1">
      <c r="A128" s="444"/>
      <c r="B128" s="430"/>
      <c r="C128" s="431" t="s">
        <v>1067</v>
      </c>
      <c r="D128" s="431"/>
      <c r="E128" s="431"/>
      <c r="F128" s="293" t="s">
        <v>890</v>
      </c>
      <c r="G128">
        <f t="shared" ca="1" si="1"/>
        <v>0</v>
      </c>
    </row>
    <row r="129" spans="1:7" ht="15" hidden="1" customHeight="1">
      <c r="A129" s="444"/>
      <c r="B129" s="430"/>
      <c r="C129" s="431" t="s">
        <v>1068</v>
      </c>
      <c r="D129" s="431"/>
      <c r="E129" s="431"/>
      <c r="F129" s="293" t="s">
        <v>890</v>
      </c>
      <c r="G129">
        <f t="shared" ca="1" si="1"/>
        <v>9</v>
      </c>
    </row>
    <row r="130" spans="1:7" ht="15" hidden="1" customHeight="1">
      <c r="A130" s="444"/>
      <c r="B130" s="430"/>
      <c r="C130" s="431" t="s">
        <v>1069</v>
      </c>
      <c r="D130" s="431" t="s">
        <v>1098</v>
      </c>
      <c r="E130" s="431"/>
      <c r="F130" s="293" t="s">
        <v>890</v>
      </c>
      <c r="G130">
        <f t="shared" ca="1" si="1"/>
        <v>4</v>
      </c>
    </row>
    <row r="131" spans="1:7" ht="15" hidden="1" customHeight="1">
      <c r="A131" s="444"/>
      <c r="B131" s="430"/>
      <c r="C131" s="431"/>
      <c r="D131" s="431" t="s">
        <v>1099</v>
      </c>
      <c r="E131" s="431"/>
      <c r="F131" s="293" t="s">
        <v>890</v>
      </c>
      <c r="G131">
        <f t="shared" ca="1" si="1"/>
        <v>13</v>
      </c>
    </row>
    <row r="132" spans="1:7" ht="15" hidden="1" customHeight="1">
      <c r="A132" s="444"/>
      <c r="B132" s="430"/>
      <c r="C132" s="431"/>
      <c r="D132" s="431" t="s">
        <v>1100</v>
      </c>
      <c r="E132" s="431"/>
      <c r="F132" s="293" t="s">
        <v>890</v>
      </c>
      <c r="G132">
        <f t="shared" ca="1" si="1"/>
        <v>3</v>
      </c>
    </row>
    <row r="133" spans="1:7" ht="15" hidden="1" customHeight="1">
      <c r="A133" s="444"/>
      <c r="B133" s="430" t="s">
        <v>1061</v>
      </c>
      <c r="C133" s="431" t="s">
        <v>1070</v>
      </c>
      <c r="D133" s="431"/>
      <c r="E133" s="431"/>
      <c r="F133" s="292" t="s">
        <v>786</v>
      </c>
      <c r="G133" t="str">
        <f t="shared" ref="G133:G196" ca="1" si="2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– «Школа России»;</v>
      </c>
    </row>
    <row r="134" spans="1:7" ht="15" hidden="1" customHeight="1">
      <c r="A134" s="444"/>
      <c r="B134" s="430"/>
      <c r="C134" s="431" t="s">
        <v>1071</v>
      </c>
      <c r="D134" s="431" t="s">
        <v>1101</v>
      </c>
      <c r="E134" s="293" t="s">
        <v>1114</v>
      </c>
      <c r="F134" s="292" t="s">
        <v>824</v>
      </c>
      <c r="G134">
        <f t="shared" ca="1" si="2"/>
        <v>0</v>
      </c>
    </row>
    <row r="135" spans="1:7" hidden="1">
      <c r="A135" s="444"/>
      <c r="B135" s="430"/>
      <c r="C135" s="431"/>
      <c r="D135" s="431"/>
      <c r="E135" s="293" t="s">
        <v>1115</v>
      </c>
      <c r="F135" s="292" t="s">
        <v>824</v>
      </c>
      <c r="G135">
        <f t="shared" ca="1" si="2"/>
        <v>0</v>
      </c>
    </row>
    <row r="136" spans="1:7" hidden="1">
      <c r="A136" s="444"/>
      <c r="B136" s="430"/>
      <c r="C136" s="431"/>
      <c r="D136" s="431"/>
      <c r="E136" s="293" t="s">
        <v>1116</v>
      </c>
      <c r="F136" s="292" t="s">
        <v>824</v>
      </c>
      <c r="G136">
        <f t="shared" ca="1" si="2"/>
        <v>0</v>
      </c>
    </row>
    <row r="137" spans="1:7" ht="15" hidden="1" customHeight="1">
      <c r="A137" s="444"/>
      <c r="B137" s="430"/>
      <c r="C137" s="431"/>
      <c r="D137" s="431" t="s">
        <v>1102</v>
      </c>
      <c r="E137" s="431"/>
      <c r="F137" s="292" t="s">
        <v>824</v>
      </c>
      <c r="G137">
        <f t="shared" ca="1" si="2"/>
        <v>0</v>
      </c>
    </row>
    <row r="138" spans="1:7" ht="15" hidden="1" customHeight="1">
      <c r="A138" s="444"/>
      <c r="B138" s="430"/>
      <c r="C138" s="431" t="s">
        <v>1072</v>
      </c>
      <c r="D138" s="431" t="s">
        <v>1103</v>
      </c>
      <c r="E138" s="431"/>
      <c r="F138" s="292" t="s">
        <v>824</v>
      </c>
      <c r="G138">
        <f t="shared" ca="1" si="2"/>
        <v>29</v>
      </c>
    </row>
    <row r="139" spans="1:7" ht="15" hidden="1" customHeight="1">
      <c r="A139" s="444"/>
      <c r="B139" s="430"/>
      <c r="C139" s="431"/>
      <c r="D139" s="431" t="s">
        <v>1104</v>
      </c>
      <c r="E139" s="431"/>
      <c r="F139" s="292" t="s">
        <v>824</v>
      </c>
      <c r="G139" t="str">
        <f t="shared" ca="1" si="2"/>
        <v/>
      </c>
    </row>
    <row r="140" spans="1:7" ht="15" hidden="1" customHeight="1">
      <c r="A140" s="444"/>
      <c r="B140" s="430"/>
      <c r="C140" s="431" t="s">
        <v>1073</v>
      </c>
      <c r="D140" s="431"/>
      <c r="E140" s="431"/>
      <c r="F140" s="292" t="s">
        <v>786</v>
      </c>
      <c r="G140" t="str">
        <f t="shared" ca="1" si="2"/>
        <v>в первую смену</v>
      </c>
    </row>
    <row r="141" spans="1:7" hidden="1">
      <c r="A141" s="444"/>
      <c r="B141" s="430"/>
      <c r="C141" s="293"/>
      <c r="D141" s="293"/>
      <c r="E141" s="293" t="s">
        <v>1117</v>
      </c>
      <c r="F141" s="292" t="s">
        <v>786</v>
      </c>
      <c r="G141">
        <f t="shared" ca="1" si="2"/>
        <v>0</v>
      </c>
    </row>
    <row r="142" spans="1:7" ht="15" hidden="1" customHeight="1">
      <c r="A142" s="444"/>
      <c r="B142" s="430"/>
      <c r="C142" s="431" t="s">
        <v>1495</v>
      </c>
      <c r="D142" s="431"/>
      <c r="E142" s="431" t="s">
        <v>1118</v>
      </c>
      <c r="F142" s="294" t="s">
        <v>786</v>
      </c>
      <c r="G142">
        <f t="shared" ca="1" si="2"/>
        <v>0</v>
      </c>
    </row>
    <row r="143" spans="1:7" hidden="1">
      <c r="A143" s="444"/>
      <c r="B143" s="430"/>
      <c r="C143" s="431"/>
      <c r="D143" s="431"/>
      <c r="E143" s="431"/>
      <c r="F143" s="294" t="s">
        <v>824</v>
      </c>
      <c r="G143">
        <f t="shared" ca="1" si="2"/>
        <v>0</v>
      </c>
    </row>
    <row r="144" spans="1:7" ht="15" hidden="1" customHeight="1">
      <c r="A144" s="444"/>
      <c r="B144" s="430"/>
      <c r="C144" s="431"/>
      <c r="D144" s="431"/>
      <c r="E144" s="431" t="s">
        <v>1118</v>
      </c>
      <c r="F144" s="294" t="s">
        <v>786</v>
      </c>
      <c r="G144">
        <f t="shared" ca="1" si="2"/>
        <v>0</v>
      </c>
    </row>
    <row r="145" spans="1:7" hidden="1">
      <c r="A145" s="444"/>
      <c r="B145" s="430"/>
      <c r="C145" s="431"/>
      <c r="D145" s="431"/>
      <c r="E145" s="431"/>
      <c r="F145" s="294" t="s">
        <v>824</v>
      </c>
      <c r="G145">
        <f t="shared" ca="1" si="2"/>
        <v>0</v>
      </c>
    </row>
    <row r="146" spans="1:7" ht="15" hidden="1" customHeight="1">
      <c r="A146" s="444"/>
      <c r="B146" s="430"/>
      <c r="C146" s="431" t="s">
        <v>1496</v>
      </c>
      <c r="D146" s="431"/>
      <c r="E146" s="293" t="s">
        <v>1119</v>
      </c>
      <c r="F146" s="294" t="s">
        <v>1125</v>
      </c>
      <c r="G146">
        <f t="shared" ca="1" si="2"/>
        <v>0</v>
      </c>
    </row>
    <row r="147" spans="1:7" hidden="1">
      <c r="A147" s="444"/>
      <c r="B147" s="430"/>
      <c r="C147" s="431"/>
      <c r="D147" s="431"/>
      <c r="E147" s="293" t="s">
        <v>1120</v>
      </c>
      <c r="F147" s="294" t="s">
        <v>824</v>
      </c>
      <c r="G147">
        <f t="shared" ca="1" si="2"/>
        <v>0</v>
      </c>
    </row>
    <row r="148" spans="1:7" ht="15" hidden="1" customHeight="1">
      <c r="A148" s="444"/>
      <c r="B148" s="430" t="s">
        <v>1062</v>
      </c>
      <c r="C148" s="431" t="s">
        <v>1076</v>
      </c>
      <c r="D148" s="431" t="s">
        <v>1105</v>
      </c>
      <c r="E148" s="293" t="s">
        <v>1121</v>
      </c>
      <c r="F148" s="292" t="s">
        <v>824</v>
      </c>
      <c r="G148">
        <f t="shared" ca="1" si="2"/>
        <v>0</v>
      </c>
    </row>
    <row r="149" spans="1:7" hidden="1">
      <c r="A149" s="444"/>
      <c r="B149" s="430"/>
      <c r="C149" s="431"/>
      <c r="D149" s="431"/>
      <c r="E149" s="293" t="s">
        <v>1122</v>
      </c>
      <c r="F149" s="292" t="s">
        <v>824</v>
      </c>
      <c r="G149">
        <f t="shared" ca="1" si="2"/>
        <v>0</v>
      </c>
    </row>
    <row r="150" spans="1:7" ht="15" hidden="1" customHeight="1">
      <c r="A150" s="444"/>
      <c r="B150" s="430"/>
      <c r="C150" s="431"/>
      <c r="D150" s="431" t="s">
        <v>1106</v>
      </c>
      <c r="E150" s="293" t="s">
        <v>1121</v>
      </c>
      <c r="F150" s="292" t="s">
        <v>824</v>
      </c>
      <c r="G150">
        <f t="shared" ca="1" si="2"/>
        <v>0</v>
      </c>
    </row>
    <row r="151" spans="1:7" hidden="1">
      <c r="A151" s="444"/>
      <c r="B151" s="430"/>
      <c r="C151" s="431"/>
      <c r="D151" s="431"/>
      <c r="E151" s="293" t="s">
        <v>1122</v>
      </c>
      <c r="F151" s="292" t="s">
        <v>824</v>
      </c>
      <c r="G151">
        <f t="shared" ca="1" si="2"/>
        <v>0</v>
      </c>
    </row>
    <row r="152" spans="1:7" ht="15" hidden="1" customHeight="1">
      <c r="A152" s="444"/>
      <c r="B152" s="430"/>
      <c r="C152" s="431"/>
      <c r="D152" s="431" t="s">
        <v>1107</v>
      </c>
      <c r="E152" s="293" t="s">
        <v>1121</v>
      </c>
      <c r="F152" s="292" t="s">
        <v>824</v>
      </c>
      <c r="G152">
        <f t="shared" ca="1" si="2"/>
        <v>0</v>
      </c>
    </row>
    <row r="153" spans="1:7" hidden="1">
      <c r="A153" s="444"/>
      <c r="B153" s="430"/>
      <c r="C153" s="431"/>
      <c r="D153" s="431"/>
      <c r="E153" s="293" t="s">
        <v>1122</v>
      </c>
      <c r="F153" s="292" t="s">
        <v>824</v>
      </c>
      <c r="G153">
        <f t="shared" ca="1" si="2"/>
        <v>0</v>
      </c>
    </row>
    <row r="154" spans="1:7" ht="15" hidden="1" customHeight="1">
      <c r="A154" s="444"/>
      <c r="B154" s="430"/>
      <c r="C154" s="431"/>
      <c r="D154" s="431" t="s">
        <v>1108</v>
      </c>
      <c r="E154" s="293" t="s">
        <v>1121</v>
      </c>
      <c r="F154" s="292" t="s">
        <v>824</v>
      </c>
      <c r="G154">
        <f t="shared" ca="1" si="2"/>
        <v>0</v>
      </c>
    </row>
    <row r="155" spans="1:7" hidden="1">
      <c r="A155" s="444"/>
      <c r="B155" s="430"/>
      <c r="C155" s="431"/>
      <c r="D155" s="431"/>
      <c r="E155" s="293" t="s">
        <v>1122</v>
      </c>
      <c r="F155" s="292" t="s">
        <v>824</v>
      </c>
      <c r="G155">
        <f t="shared" ca="1" si="2"/>
        <v>0</v>
      </c>
    </row>
    <row r="156" spans="1:7" ht="15" hidden="1" customHeight="1">
      <c r="A156" s="444"/>
      <c r="B156" s="430"/>
      <c r="C156" s="431"/>
      <c r="D156" s="431" t="s">
        <v>1109</v>
      </c>
      <c r="E156" s="293" t="s">
        <v>1121</v>
      </c>
      <c r="F156" s="292" t="s">
        <v>824</v>
      </c>
      <c r="G156">
        <f t="shared" ca="1" si="2"/>
        <v>0</v>
      </c>
    </row>
    <row r="157" spans="1:7" hidden="1">
      <c r="A157" s="444"/>
      <c r="B157" s="430"/>
      <c r="C157" s="431"/>
      <c r="D157" s="431"/>
      <c r="E157" s="293" t="s">
        <v>1122</v>
      </c>
      <c r="F157" s="292" t="s">
        <v>824</v>
      </c>
      <c r="G157">
        <f t="shared" ca="1" si="2"/>
        <v>0</v>
      </c>
    </row>
    <row r="158" spans="1:7" ht="15" hidden="1" customHeight="1">
      <c r="A158" s="444"/>
      <c r="B158" s="430"/>
      <c r="C158" s="431"/>
      <c r="D158" s="431" t="s">
        <v>1110</v>
      </c>
      <c r="E158" s="293" t="s">
        <v>1121</v>
      </c>
      <c r="F158" s="292" t="s">
        <v>824</v>
      </c>
      <c r="G158">
        <f t="shared" ca="1" si="2"/>
        <v>29</v>
      </c>
    </row>
    <row r="159" spans="1:7" hidden="1">
      <c r="A159" s="444"/>
      <c r="B159" s="430"/>
      <c r="C159" s="431"/>
      <c r="D159" s="431"/>
      <c r="E159" s="293" t="s">
        <v>1122</v>
      </c>
      <c r="F159" s="292" t="s">
        <v>824</v>
      </c>
      <c r="G159">
        <f t="shared" ca="1" si="2"/>
        <v>0</v>
      </c>
    </row>
    <row r="160" spans="1:7" ht="15" hidden="1" customHeight="1">
      <c r="A160" s="444"/>
      <c r="B160" s="430" t="s">
        <v>1063</v>
      </c>
      <c r="C160" s="431" t="s">
        <v>1077</v>
      </c>
      <c r="D160" s="431"/>
      <c r="E160" s="431"/>
      <c r="F160" s="292" t="s">
        <v>786</v>
      </c>
      <c r="G160" t="str">
        <f t="shared" ca="1" si="2"/>
        <v xml:space="preserve">от 1 до 1,25 ставки </v>
      </c>
    </row>
    <row r="161" spans="1:7" ht="15" hidden="1" customHeight="1">
      <c r="A161" s="444"/>
      <c r="B161" s="430"/>
      <c r="C161" s="431" t="s">
        <v>1078</v>
      </c>
      <c r="D161" s="431"/>
      <c r="E161" s="431"/>
      <c r="F161" s="292" t="s">
        <v>786</v>
      </c>
      <c r="G161" t="str">
        <f t="shared" ca="1" si="2"/>
        <v>высшее педагогическое образование по направлению подготовки, соответствующему преподаваемому предмету</v>
      </c>
    </row>
    <row r="162" spans="1:7" ht="15" hidden="1" customHeight="1">
      <c r="A162" s="444"/>
      <c r="B162" s="430"/>
      <c r="C162" s="431" t="s">
        <v>1079</v>
      </c>
      <c r="D162" s="431"/>
      <c r="E162" s="431"/>
      <c r="F162" s="292" t="s">
        <v>1126</v>
      </c>
      <c r="G162">
        <f t="shared" ca="1" si="2"/>
        <v>0</v>
      </c>
    </row>
    <row r="163" spans="1:7" ht="15" hidden="1" customHeight="1">
      <c r="A163" s="444"/>
      <c r="B163" s="430"/>
      <c r="C163" s="431" t="s">
        <v>1080</v>
      </c>
      <c r="D163" s="431" t="s">
        <v>1111</v>
      </c>
      <c r="E163" s="431"/>
      <c r="F163" s="292" t="s">
        <v>786</v>
      </c>
      <c r="G163">
        <f t="shared" ca="1" si="2"/>
        <v>0</v>
      </c>
    </row>
    <row r="164" spans="1:7" ht="15" hidden="1" customHeight="1">
      <c r="A164" s="444"/>
      <c r="B164" s="430"/>
      <c r="C164" s="431"/>
      <c r="D164" s="431" t="s">
        <v>1112</v>
      </c>
      <c r="E164" s="431"/>
      <c r="F164" s="292" t="s">
        <v>786</v>
      </c>
      <c r="G164">
        <f t="shared" ca="1" si="2"/>
        <v>0</v>
      </c>
    </row>
    <row r="165" spans="1:7" ht="15" hidden="1" customHeight="1">
      <c r="A165" s="444"/>
      <c r="B165" s="430"/>
      <c r="C165" s="431"/>
      <c r="D165" s="431" t="s">
        <v>1113</v>
      </c>
      <c r="E165" s="431"/>
      <c r="F165" s="292" t="s">
        <v>786</v>
      </c>
      <c r="G165">
        <f t="shared" ca="1" si="2"/>
        <v>0</v>
      </c>
    </row>
    <row r="166" spans="1:7" ht="15" hidden="1" customHeight="1">
      <c r="A166" s="444"/>
      <c r="B166" s="430"/>
      <c r="C166" s="431" t="s">
        <v>1081</v>
      </c>
      <c r="D166" s="431"/>
      <c r="E166" s="431"/>
      <c r="F166" s="292" t="s">
        <v>786</v>
      </c>
      <c r="G166" t="str">
        <f t="shared" ca="1" si="2"/>
        <v>35 и более</v>
      </c>
    </row>
    <row r="167" spans="1:7" ht="15" hidden="1" customHeight="1">
      <c r="A167" s="444"/>
      <c r="B167" s="430"/>
      <c r="C167" s="431" t="s">
        <v>1082</v>
      </c>
      <c r="D167" s="431"/>
      <c r="E167" s="431"/>
      <c r="F167" s="292" t="s">
        <v>786</v>
      </c>
      <c r="G167" t="str">
        <f t="shared" ca="1" si="2"/>
        <v xml:space="preserve">первая квалификационная категория </v>
      </c>
    </row>
    <row r="168" spans="1:7" ht="15" hidden="1" customHeight="1">
      <c r="A168" s="444"/>
      <c r="B168" s="430"/>
      <c r="C168" s="431" t="s">
        <v>1497</v>
      </c>
      <c r="D168" s="431"/>
      <c r="E168" s="293" t="s">
        <v>1123</v>
      </c>
      <c r="F168" s="292" t="s">
        <v>1126</v>
      </c>
      <c r="G168">
        <f t="shared" ca="1" si="2"/>
        <v>0</v>
      </c>
    </row>
    <row r="169" spans="1:7" hidden="1">
      <c r="A169" s="444"/>
      <c r="B169" s="430"/>
      <c r="C169" s="431"/>
      <c r="D169" s="431"/>
      <c r="E169" s="293" t="s">
        <v>1124</v>
      </c>
      <c r="F169" s="292" t="s">
        <v>786</v>
      </c>
      <c r="G169">
        <f t="shared" ca="1" si="2"/>
        <v>2020</v>
      </c>
    </row>
    <row r="170" spans="1:7" hidden="1">
      <c r="A170" s="444"/>
      <c r="B170" s="430"/>
      <c r="C170" s="431"/>
      <c r="D170" s="431"/>
      <c r="E170" s="293" t="s">
        <v>1113</v>
      </c>
      <c r="F170" s="292" t="s">
        <v>1127</v>
      </c>
      <c r="G170" t="str">
        <f t="shared" ca="1" si="2"/>
        <v xml:space="preserve">СКИРО ПК и ПРО </v>
      </c>
    </row>
    <row r="171" spans="1:7" ht="15" hidden="1" customHeight="1">
      <c r="A171" s="444"/>
      <c r="B171" s="430" t="s">
        <v>1064</v>
      </c>
      <c r="C171" s="430" t="s">
        <v>1533</v>
      </c>
      <c r="D171" s="430"/>
      <c r="E171" s="430"/>
      <c r="F171" s="292" t="s">
        <v>786</v>
      </c>
      <c r="G171" t="str">
        <f t="shared" ca="1" si="2"/>
        <v>да</v>
      </c>
    </row>
    <row r="172" spans="1:7" ht="15" hidden="1" customHeight="1">
      <c r="A172" s="444"/>
      <c r="B172" s="430"/>
      <c r="C172" s="430" t="s">
        <v>1085</v>
      </c>
      <c r="D172" s="430"/>
      <c r="E172" s="430"/>
      <c r="F172" s="292" t="s">
        <v>786</v>
      </c>
      <c r="G172" t="str">
        <f t="shared" ca="1" si="2"/>
        <v>да</v>
      </c>
    </row>
    <row r="173" spans="1:7" ht="15" hidden="1" customHeight="1">
      <c r="A173" s="444"/>
      <c r="B173" s="430"/>
      <c r="C173" s="430" t="s">
        <v>1534</v>
      </c>
      <c r="D173" s="430"/>
      <c r="E173" s="430"/>
      <c r="F173" s="292" t="s">
        <v>786</v>
      </c>
      <c r="G173" t="str">
        <f t="shared" ca="1" si="2"/>
        <v>да</v>
      </c>
    </row>
    <row r="174" spans="1:7" ht="15" hidden="1" customHeight="1">
      <c r="A174" s="444"/>
      <c r="B174" s="430"/>
      <c r="C174" s="430" t="s">
        <v>1535</v>
      </c>
      <c r="D174" s="430"/>
      <c r="E174" s="430"/>
      <c r="F174" s="292" t="s">
        <v>786</v>
      </c>
      <c r="G174" t="str">
        <f t="shared" ca="1" si="2"/>
        <v>да</v>
      </c>
    </row>
    <row r="175" spans="1:7" ht="15" hidden="1" customHeight="1">
      <c r="A175" s="444"/>
      <c r="B175" s="430"/>
      <c r="C175" s="430" t="s">
        <v>1417</v>
      </c>
      <c r="D175" s="430"/>
      <c r="E175" s="430"/>
      <c r="F175" s="292" t="s">
        <v>786</v>
      </c>
      <c r="G175" t="str">
        <f t="shared" ca="1" si="2"/>
        <v>да</v>
      </c>
    </row>
    <row r="176" spans="1:7" ht="15" hidden="1" customHeight="1">
      <c r="A176" s="444"/>
      <c r="B176" s="430"/>
      <c r="C176" s="431" t="s">
        <v>1536</v>
      </c>
      <c r="D176" s="431"/>
      <c r="E176" s="431"/>
      <c r="F176" s="292" t="s">
        <v>786</v>
      </c>
      <c r="G176" t="str">
        <f t="shared" ca="1" si="2"/>
        <v>да</v>
      </c>
    </row>
    <row r="177" spans="1:7" ht="15" hidden="1" customHeight="1">
      <c r="A177" s="444"/>
      <c r="B177" s="430"/>
      <c r="C177" s="430" t="s">
        <v>1090</v>
      </c>
      <c r="D177" s="430"/>
      <c r="E177" s="430"/>
      <c r="F177" s="292" t="s">
        <v>786</v>
      </c>
      <c r="G177" t="str">
        <f t="shared" ca="1" si="2"/>
        <v>да</v>
      </c>
    </row>
    <row r="178" spans="1:7" ht="15" hidden="1" customHeight="1">
      <c r="A178" s="444"/>
      <c r="B178" s="430"/>
      <c r="C178" s="430" t="s">
        <v>1419</v>
      </c>
      <c r="D178" s="430"/>
      <c r="E178" s="430"/>
      <c r="F178" s="292" t="s">
        <v>786</v>
      </c>
      <c r="G178" t="str">
        <f t="shared" ca="1" si="2"/>
        <v>да</v>
      </c>
    </row>
    <row r="179" spans="1:7" ht="15" hidden="1" customHeight="1">
      <c r="A179" s="444"/>
      <c r="B179" s="430"/>
      <c r="C179" s="431" t="s">
        <v>1537</v>
      </c>
      <c r="D179" s="431"/>
      <c r="E179" s="431"/>
      <c r="F179" s="292" t="s">
        <v>786</v>
      </c>
      <c r="G179" t="str">
        <f t="shared" ca="1" si="2"/>
        <v>да</v>
      </c>
    </row>
    <row r="180" spans="1:7" ht="15" hidden="1" customHeight="1">
      <c r="A180" s="444"/>
      <c r="B180" s="430"/>
      <c r="C180" s="430" t="s">
        <v>1421</v>
      </c>
      <c r="D180" s="430"/>
      <c r="E180" s="430"/>
      <c r="F180" s="292" t="s">
        <v>786</v>
      </c>
      <c r="G180" t="str">
        <f t="shared" ca="1" si="2"/>
        <v>да</v>
      </c>
    </row>
    <row r="181" spans="1:7" ht="15" hidden="1" customHeight="1">
      <c r="A181" s="430" t="s">
        <v>1489</v>
      </c>
      <c r="B181" s="430"/>
      <c r="C181" s="433" t="s">
        <v>1094</v>
      </c>
      <c r="D181" s="433"/>
      <c r="E181" s="433"/>
      <c r="F181" s="292" t="s">
        <v>824</v>
      </c>
      <c r="G181">
        <f t="shared" ca="1" si="2"/>
        <v>0</v>
      </c>
    </row>
    <row r="182" spans="1:7" ht="15" hidden="1" customHeight="1">
      <c r="A182" s="430"/>
      <c r="B182" s="430"/>
      <c r="C182" s="433" t="s">
        <v>1538</v>
      </c>
      <c r="D182" s="433"/>
      <c r="E182" s="433"/>
      <c r="F182" s="292" t="s">
        <v>824</v>
      </c>
      <c r="G182">
        <f t="shared" ca="1" si="2"/>
        <v>0</v>
      </c>
    </row>
    <row r="183" spans="1:7" ht="15" hidden="1" customHeight="1">
      <c r="A183" s="430"/>
      <c r="B183" s="430"/>
      <c r="C183" s="433" t="s">
        <v>1539</v>
      </c>
      <c r="D183" s="433"/>
      <c r="E183" s="433"/>
      <c r="F183" s="292" t="s">
        <v>824</v>
      </c>
      <c r="G183">
        <f t="shared" ca="1" si="2"/>
        <v>0</v>
      </c>
    </row>
    <row r="184" spans="1:7" ht="15" hidden="1" customHeight="1">
      <c r="A184" s="430"/>
      <c r="B184" s="430"/>
      <c r="C184" s="433" t="s">
        <v>1540</v>
      </c>
      <c r="D184" s="433"/>
      <c r="E184" s="433"/>
      <c r="F184" s="292" t="s">
        <v>824</v>
      </c>
      <c r="G184">
        <f t="shared" ca="1" si="2"/>
        <v>0</v>
      </c>
    </row>
    <row r="185" spans="1:7" ht="15" hidden="1" customHeight="1">
      <c r="A185" s="444" t="s">
        <v>1490</v>
      </c>
      <c r="B185" s="436" t="s">
        <v>1488</v>
      </c>
      <c r="C185" s="436"/>
      <c r="D185" s="436"/>
      <c r="E185" s="436"/>
      <c r="F185" s="291" t="s">
        <v>786</v>
      </c>
      <c r="G185" t="str">
        <f t="shared" ca="1" si="2"/>
        <v>1 класс</v>
      </c>
    </row>
    <row r="186" spans="1:7" ht="15" hidden="1" customHeight="1">
      <c r="A186" s="444"/>
      <c r="B186" s="430" t="s">
        <v>1060</v>
      </c>
      <c r="C186" s="431" t="s">
        <v>1065</v>
      </c>
      <c r="D186" s="431"/>
      <c r="E186" s="431"/>
      <c r="F186" s="293" t="s">
        <v>890</v>
      </c>
      <c r="G186">
        <f t="shared" ca="1" si="2"/>
        <v>29</v>
      </c>
    </row>
    <row r="187" spans="1:7" ht="15" hidden="1" customHeight="1">
      <c r="A187" s="444"/>
      <c r="B187" s="430"/>
      <c r="C187" s="431" t="s">
        <v>1066</v>
      </c>
      <c r="D187" s="431"/>
      <c r="E187" s="431"/>
      <c r="F187" s="293" t="s">
        <v>890</v>
      </c>
      <c r="G187">
        <f t="shared" ca="1" si="2"/>
        <v>0</v>
      </c>
    </row>
    <row r="188" spans="1:7" ht="15" hidden="1" customHeight="1">
      <c r="A188" s="444"/>
      <c r="B188" s="430"/>
      <c r="C188" s="431" t="s">
        <v>1067</v>
      </c>
      <c r="D188" s="431"/>
      <c r="E188" s="431"/>
      <c r="F188" s="293" t="s">
        <v>890</v>
      </c>
      <c r="G188">
        <f t="shared" ca="1" si="2"/>
        <v>0</v>
      </c>
    </row>
    <row r="189" spans="1:7" ht="15" hidden="1" customHeight="1">
      <c r="A189" s="444"/>
      <c r="B189" s="430"/>
      <c r="C189" s="431" t="s">
        <v>1068</v>
      </c>
      <c r="D189" s="431"/>
      <c r="E189" s="431"/>
      <c r="F189" s="293" t="s">
        <v>890</v>
      </c>
      <c r="G189">
        <f t="shared" ca="1" si="2"/>
        <v>7</v>
      </c>
    </row>
    <row r="190" spans="1:7" ht="15" hidden="1" customHeight="1">
      <c r="A190" s="444"/>
      <c r="B190" s="430"/>
      <c r="C190" s="431" t="s">
        <v>1069</v>
      </c>
      <c r="D190" s="431" t="s">
        <v>1098</v>
      </c>
      <c r="E190" s="431"/>
      <c r="F190" s="293" t="s">
        <v>890</v>
      </c>
      <c r="G190">
        <f t="shared" ca="1" si="2"/>
        <v>4</v>
      </c>
    </row>
    <row r="191" spans="1:7" ht="15" hidden="1" customHeight="1">
      <c r="A191" s="444"/>
      <c r="B191" s="430"/>
      <c r="C191" s="431"/>
      <c r="D191" s="431" t="s">
        <v>1099</v>
      </c>
      <c r="E191" s="431"/>
      <c r="F191" s="293" t="s">
        <v>890</v>
      </c>
      <c r="G191">
        <f t="shared" ca="1" si="2"/>
        <v>4</v>
      </c>
    </row>
    <row r="192" spans="1:7" ht="15" hidden="1" customHeight="1">
      <c r="A192" s="444"/>
      <c r="B192" s="430"/>
      <c r="C192" s="431"/>
      <c r="D192" s="431" t="s">
        <v>1100</v>
      </c>
      <c r="E192" s="431"/>
      <c r="F192" s="293" t="s">
        <v>890</v>
      </c>
      <c r="G192">
        <f t="shared" ca="1" si="2"/>
        <v>0</v>
      </c>
    </row>
    <row r="193" spans="1:7" ht="15" hidden="1" customHeight="1">
      <c r="A193" s="444"/>
      <c r="B193" s="430" t="s">
        <v>1061</v>
      </c>
      <c r="C193" s="431" t="s">
        <v>1070</v>
      </c>
      <c r="D193" s="431"/>
      <c r="E193" s="431"/>
      <c r="F193" s="292" t="s">
        <v>786</v>
      </c>
      <c r="G193" t="str">
        <f t="shared" ca="1" si="2"/>
        <v>– «Школа России»;</v>
      </c>
    </row>
    <row r="194" spans="1:7" ht="15" hidden="1" customHeight="1">
      <c r="A194" s="444"/>
      <c r="B194" s="430"/>
      <c r="C194" s="431" t="s">
        <v>1071</v>
      </c>
      <c r="D194" s="431" t="s">
        <v>1101</v>
      </c>
      <c r="E194" s="293" t="s">
        <v>1114</v>
      </c>
      <c r="F194" s="292" t="s">
        <v>824</v>
      </c>
      <c r="G194">
        <f t="shared" ca="1" si="2"/>
        <v>0</v>
      </c>
    </row>
    <row r="195" spans="1:7" hidden="1">
      <c r="A195" s="444"/>
      <c r="B195" s="430"/>
      <c r="C195" s="431"/>
      <c r="D195" s="431"/>
      <c r="E195" s="293" t="s">
        <v>1115</v>
      </c>
      <c r="F195" s="292" t="s">
        <v>824</v>
      </c>
      <c r="G195">
        <f t="shared" ca="1" si="2"/>
        <v>0</v>
      </c>
    </row>
    <row r="196" spans="1:7" hidden="1">
      <c r="A196" s="444"/>
      <c r="B196" s="430"/>
      <c r="C196" s="431"/>
      <c r="D196" s="431"/>
      <c r="E196" s="293" t="s">
        <v>1116</v>
      </c>
      <c r="F196" s="292" t="s">
        <v>824</v>
      </c>
      <c r="G196">
        <f t="shared" ca="1" si="2"/>
        <v>0</v>
      </c>
    </row>
    <row r="197" spans="1:7" ht="15" hidden="1" customHeight="1">
      <c r="A197" s="444"/>
      <c r="B197" s="430"/>
      <c r="C197" s="431"/>
      <c r="D197" s="431" t="s">
        <v>1102</v>
      </c>
      <c r="E197" s="431"/>
      <c r="F197" s="292" t="s">
        <v>824</v>
      </c>
      <c r="G197">
        <f t="shared" ref="G197:G260" ca="1" si="3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198" spans="1:7" ht="15" hidden="1" customHeight="1">
      <c r="A198" s="444"/>
      <c r="B198" s="430"/>
      <c r="C198" s="431" t="s">
        <v>1072</v>
      </c>
      <c r="D198" s="431" t="s">
        <v>1103</v>
      </c>
      <c r="E198" s="431"/>
      <c r="F198" s="292" t="s">
        <v>824</v>
      </c>
      <c r="G198">
        <f t="shared" ca="1" si="3"/>
        <v>29</v>
      </c>
    </row>
    <row r="199" spans="1:7" ht="15" hidden="1" customHeight="1">
      <c r="A199" s="444"/>
      <c r="B199" s="430"/>
      <c r="C199" s="431"/>
      <c r="D199" s="431" t="s">
        <v>1104</v>
      </c>
      <c r="E199" s="431"/>
      <c r="F199" s="292" t="s">
        <v>824</v>
      </c>
      <c r="G199" t="str">
        <f t="shared" ca="1" si="3"/>
        <v/>
      </c>
    </row>
    <row r="200" spans="1:7" ht="15" hidden="1" customHeight="1">
      <c r="A200" s="444"/>
      <c r="B200" s="430"/>
      <c r="C200" s="431" t="s">
        <v>1073</v>
      </c>
      <c r="D200" s="431"/>
      <c r="E200" s="431"/>
      <c r="F200" s="292" t="s">
        <v>786</v>
      </c>
      <c r="G200" t="str">
        <f t="shared" ca="1" si="3"/>
        <v>в первую смену</v>
      </c>
    </row>
    <row r="201" spans="1:7" hidden="1">
      <c r="A201" s="444"/>
      <c r="B201" s="430"/>
      <c r="C201" s="293"/>
      <c r="D201" s="293"/>
      <c r="E201" s="293" t="s">
        <v>1117</v>
      </c>
      <c r="F201" s="292" t="s">
        <v>786</v>
      </c>
      <c r="G201">
        <f t="shared" ca="1" si="3"/>
        <v>0</v>
      </c>
    </row>
    <row r="202" spans="1:7" ht="15" hidden="1" customHeight="1">
      <c r="A202" s="444"/>
      <c r="B202" s="430"/>
      <c r="C202" s="431" t="s">
        <v>1495</v>
      </c>
      <c r="D202" s="431"/>
      <c r="E202" s="431" t="s">
        <v>1118</v>
      </c>
      <c r="F202" s="294" t="s">
        <v>786</v>
      </c>
      <c r="G202">
        <f t="shared" ca="1" si="3"/>
        <v>0</v>
      </c>
    </row>
    <row r="203" spans="1:7" hidden="1">
      <c r="A203" s="444"/>
      <c r="B203" s="430"/>
      <c r="C203" s="431"/>
      <c r="D203" s="431"/>
      <c r="E203" s="431"/>
      <c r="F203" s="294" t="s">
        <v>824</v>
      </c>
      <c r="G203">
        <f t="shared" ca="1" si="3"/>
        <v>0</v>
      </c>
    </row>
    <row r="204" spans="1:7" ht="15" hidden="1" customHeight="1">
      <c r="A204" s="444"/>
      <c r="B204" s="430"/>
      <c r="C204" s="431"/>
      <c r="D204" s="431"/>
      <c r="E204" s="431" t="s">
        <v>1118</v>
      </c>
      <c r="F204" s="294" t="s">
        <v>786</v>
      </c>
      <c r="G204">
        <f t="shared" ca="1" si="3"/>
        <v>0</v>
      </c>
    </row>
    <row r="205" spans="1:7" hidden="1">
      <c r="A205" s="444"/>
      <c r="B205" s="430"/>
      <c r="C205" s="431"/>
      <c r="D205" s="431"/>
      <c r="E205" s="431"/>
      <c r="F205" s="294" t="s">
        <v>824</v>
      </c>
      <c r="G205">
        <f t="shared" ca="1" si="3"/>
        <v>0</v>
      </c>
    </row>
    <row r="206" spans="1:7" ht="15" hidden="1" customHeight="1">
      <c r="A206" s="444"/>
      <c r="B206" s="430"/>
      <c r="C206" s="431" t="s">
        <v>1496</v>
      </c>
      <c r="D206" s="431"/>
      <c r="E206" s="293" t="s">
        <v>1119</v>
      </c>
      <c r="F206" s="294" t="s">
        <v>1125</v>
      </c>
      <c r="G206">
        <f t="shared" ca="1" si="3"/>
        <v>0</v>
      </c>
    </row>
    <row r="207" spans="1:7" hidden="1">
      <c r="A207" s="444"/>
      <c r="B207" s="430"/>
      <c r="C207" s="431"/>
      <c r="D207" s="431"/>
      <c r="E207" s="293" t="s">
        <v>1120</v>
      </c>
      <c r="F207" s="294" t="s">
        <v>824</v>
      </c>
      <c r="G207">
        <f t="shared" ca="1" si="3"/>
        <v>0</v>
      </c>
    </row>
    <row r="208" spans="1:7" ht="15" hidden="1" customHeight="1">
      <c r="A208" s="444"/>
      <c r="B208" s="430" t="s">
        <v>1062</v>
      </c>
      <c r="C208" s="431" t="s">
        <v>1076</v>
      </c>
      <c r="D208" s="431" t="s">
        <v>1105</v>
      </c>
      <c r="E208" s="293" t="s">
        <v>1121</v>
      </c>
      <c r="F208" s="292" t="s">
        <v>824</v>
      </c>
      <c r="G208">
        <f t="shared" ca="1" si="3"/>
        <v>0</v>
      </c>
    </row>
    <row r="209" spans="1:7" hidden="1">
      <c r="A209" s="444"/>
      <c r="B209" s="430"/>
      <c r="C209" s="431"/>
      <c r="D209" s="431"/>
      <c r="E209" s="293" t="s">
        <v>1122</v>
      </c>
      <c r="F209" s="292" t="s">
        <v>824</v>
      </c>
      <c r="G209">
        <f t="shared" ca="1" si="3"/>
        <v>0</v>
      </c>
    </row>
    <row r="210" spans="1:7" ht="15" hidden="1" customHeight="1">
      <c r="A210" s="444"/>
      <c r="B210" s="430"/>
      <c r="C210" s="431"/>
      <c r="D210" s="431" t="s">
        <v>1106</v>
      </c>
      <c r="E210" s="293" t="s">
        <v>1121</v>
      </c>
      <c r="F210" s="292" t="s">
        <v>824</v>
      </c>
      <c r="G210">
        <f t="shared" ca="1" si="3"/>
        <v>0</v>
      </c>
    </row>
    <row r="211" spans="1:7" hidden="1">
      <c r="A211" s="444"/>
      <c r="B211" s="430"/>
      <c r="C211" s="431"/>
      <c r="D211" s="431"/>
      <c r="E211" s="293" t="s">
        <v>1122</v>
      </c>
      <c r="F211" s="292" t="s">
        <v>824</v>
      </c>
      <c r="G211">
        <f t="shared" ca="1" si="3"/>
        <v>0</v>
      </c>
    </row>
    <row r="212" spans="1:7" ht="15" hidden="1" customHeight="1">
      <c r="A212" s="444"/>
      <c r="B212" s="430"/>
      <c r="C212" s="431"/>
      <c r="D212" s="431" t="s">
        <v>1107</v>
      </c>
      <c r="E212" s="293" t="s">
        <v>1121</v>
      </c>
      <c r="F212" s="292" t="s">
        <v>824</v>
      </c>
      <c r="G212">
        <f t="shared" ca="1" si="3"/>
        <v>0</v>
      </c>
    </row>
    <row r="213" spans="1:7" hidden="1">
      <c r="A213" s="444"/>
      <c r="B213" s="430"/>
      <c r="C213" s="431"/>
      <c r="D213" s="431"/>
      <c r="E213" s="293" t="s">
        <v>1122</v>
      </c>
      <c r="F213" s="292" t="s">
        <v>824</v>
      </c>
      <c r="G213">
        <f t="shared" ca="1" si="3"/>
        <v>0</v>
      </c>
    </row>
    <row r="214" spans="1:7" ht="15" hidden="1" customHeight="1">
      <c r="A214" s="444"/>
      <c r="B214" s="430"/>
      <c r="C214" s="431"/>
      <c r="D214" s="431" t="s">
        <v>1108</v>
      </c>
      <c r="E214" s="293" t="s">
        <v>1121</v>
      </c>
      <c r="F214" s="292" t="s">
        <v>824</v>
      </c>
      <c r="G214">
        <f t="shared" ca="1" si="3"/>
        <v>0</v>
      </c>
    </row>
    <row r="215" spans="1:7" hidden="1">
      <c r="A215" s="444"/>
      <c r="B215" s="430"/>
      <c r="C215" s="431"/>
      <c r="D215" s="431"/>
      <c r="E215" s="293" t="s">
        <v>1122</v>
      </c>
      <c r="F215" s="292" t="s">
        <v>824</v>
      </c>
      <c r="G215">
        <f t="shared" ca="1" si="3"/>
        <v>0</v>
      </c>
    </row>
    <row r="216" spans="1:7" ht="15" hidden="1" customHeight="1">
      <c r="A216" s="444"/>
      <c r="B216" s="430"/>
      <c r="C216" s="431"/>
      <c r="D216" s="431" t="s">
        <v>1109</v>
      </c>
      <c r="E216" s="293" t="s">
        <v>1121</v>
      </c>
      <c r="F216" s="292" t="s">
        <v>824</v>
      </c>
      <c r="G216">
        <f t="shared" ca="1" si="3"/>
        <v>0</v>
      </c>
    </row>
    <row r="217" spans="1:7" hidden="1">
      <c r="A217" s="444"/>
      <c r="B217" s="430"/>
      <c r="C217" s="431"/>
      <c r="D217" s="431"/>
      <c r="E217" s="293" t="s">
        <v>1122</v>
      </c>
      <c r="F217" s="292" t="s">
        <v>824</v>
      </c>
      <c r="G217">
        <f t="shared" ca="1" si="3"/>
        <v>0</v>
      </c>
    </row>
    <row r="218" spans="1:7" ht="15" hidden="1" customHeight="1">
      <c r="A218" s="444"/>
      <c r="B218" s="430"/>
      <c r="C218" s="431"/>
      <c r="D218" s="431" t="s">
        <v>1110</v>
      </c>
      <c r="E218" s="293" t="s">
        <v>1121</v>
      </c>
      <c r="F218" s="292" t="s">
        <v>824</v>
      </c>
      <c r="G218">
        <f t="shared" ca="1" si="3"/>
        <v>0</v>
      </c>
    </row>
    <row r="219" spans="1:7" hidden="1">
      <c r="A219" s="444"/>
      <c r="B219" s="430"/>
      <c r="C219" s="431"/>
      <c r="D219" s="431"/>
      <c r="E219" s="293" t="s">
        <v>1122</v>
      </c>
      <c r="F219" s="292" t="s">
        <v>824</v>
      </c>
      <c r="G219">
        <f t="shared" ca="1" si="3"/>
        <v>0</v>
      </c>
    </row>
    <row r="220" spans="1:7" ht="15" hidden="1" customHeight="1">
      <c r="A220" s="444"/>
      <c r="B220" s="430" t="s">
        <v>1063</v>
      </c>
      <c r="C220" s="431" t="s">
        <v>1077</v>
      </c>
      <c r="D220" s="431"/>
      <c r="E220" s="431"/>
      <c r="F220" s="292" t="s">
        <v>786</v>
      </c>
      <c r="G220" t="str">
        <f t="shared" ca="1" si="3"/>
        <v>от 2 до 2,25 ставки (от 36 до 41 час./нед.)</v>
      </c>
    </row>
    <row r="221" spans="1:7" ht="15" hidden="1" customHeight="1">
      <c r="A221" s="444"/>
      <c r="B221" s="430"/>
      <c r="C221" s="431" t="s">
        <v>1078</v>
      </c>
      <c r="D221" s="431"/>
      <c r="E221" s="431"/>
      <c r="F221" s="292" t="s">
        <v>786</v>
      </c>
      <c r="G221" t="str">
        <f t="shared" ca="1" si="3"/>
        <v>высшее педагогическое образование по направлению подготовки, соответствующему преподаваемому предмету</v>
      </c>
    </row>
    <row r="222" spans="1:7" ht="15" hidden="1" customHeight="1">
      <c r="A222" s="444"/>
      <c r="B222" s="430"/>
      <c r="C222" s="431" t="s">
        <v>1079</v>
      </c>
      <c r="D222" s="431"/>
      <c r="E222" s="431"/>
      <c r="F222" s="292" t="s">
        <v>1126</v>
      </c>
      <c r="G222">
        <f t="shared" ca="1" si="3"/>
        <v>0</v>
      </c>
    </row>
    <row r="223" spans="1:7" ht="15" hidden="1" customHeight="1">
      <c r="A223" s="444"/>
      <c r="B223" s="430"/>
      <c r="C223" s="431" t="s">
        <v>1080</v>
      </c>
      <c r="D223" s="431" t="s">
        <v>1111</v>
      </c>
      <c r="E223" s="431"/>
      <c r="F223" s="292" t="s">
        <v>786</v>
      </c>
      <c r="G223">
        <f t="shared" ca="1" si="3"/>
        <v>0</v>
      </c>
    </row>
    <row r="224" spans="1:7" ht="15" hidden="1" customHeight="1">
      <c r="A224" s="444"/>
      <c r="B224" s="430"/>
      <c r="C224" s="431"/>
      <c r="D224" s="431" t="s">
        <v>1112</v>
      </c>
      <c r="E224" s="431"/>
      <c r="F224" s="292" t="s">
        <v>786</v>
      </c>
      <c r="G224">
        <f t="shared" ca="1" si="3"/>
        <v>0</v>
      </c>
    </row>
    <row r="225" spans="1:7" ht="15" hidden="1" customHeight="1">
      <c r="A225" s="444"/>
      <c r="B225" s="430"/>
      <c r="C225" s="431"/>
      <c r="D225" s="431" t="s">
        <v>1113</v>
      </c>
      <c r="E225" s="431"/>
      <c r="F225" s="292" t="s">
        <v>786</v>
      </c>
      <c r="G225">
        <f t="shared" ca="1" si="3"/>
        <v>0</v>
      </c>
    </row>
    <row r="226" spans="1:7" ht="15" hidden="1" customHeight="1">
      <c r="A226" s="444"/>
      <c r="B226" s="430"/>
      <c r="C226" s="431" t="s">
        <v>1081</v>
      </c>
      <c r="D226" s="431"/>
      <c r="E226" s="431"/>
      <c r="F226" s="292" t="s">
        <v>786</v>
      </c>
      <c r="G226" t="str">
        <f t="shared" ca="1" si="3"/>
        <v xml:space="preserve">от 25 до 30 лет </v>
      </c>
    </row>
    <row r="227" spans="1:7" ht="15" hidden="1" customHeight="1">
      <c r="A227" s="444"/>
      <c r="B227" s="430"/>
      <c r="C227" s="431" t="s">
        <v>1082</v>
      </c>
      <c r="D227" s="431"/>
      <c r="E227" s="431"/>
      <c r="F227" s="292" t="s">
        <v>786</v>
      </c>
      <c r="G227" t="str">
        <f t="shared" ca="1" si="3"/>
        <v xml:space="preserve">высшая квалификационная категория </v>
      </c>
    </row>
    <row r="228" spans="1:7" ht="15" hidden="1" customHeight="1">
      <c r="A228" s="444"/>
      <c r="B228" s="430"/>
      <c r="C228" s="431" t="s">
        <v>1497</v>
      </c>
      <c r="D228" s="431"/>
      <c r="E228" s="293" t="s">
        <v>1123</v>
      </c>
      <c r="F228" s="292" t="s">
        <v>1126</v>
      </c>
      <c r="G228">
        <f t="shared" ca="1" si="3"/>
        <v>0</v>
      </c>
    </row>
    <row r="229" spans="1:7" hidden="1">
      <c r="A229" s="444"/>
      <c r="B229" s="430"/>
      <c r="C229" s="431"/>
      <c r="D229" s="431"/>
      <c r="E229" s="293" t="s">
        <v>1124</v>
      </c>
      <c r="F229" s="292" t="s">
        <v>786</v>
      </c>
      <c r="G229">
        <f t="shared" ca="1" si="3"/>
        <v>2020</v>
      </c>
    </row>
    <row r="230" spans="1:7" hidden="1">
      <c r="A230" s="444"/>
      <c r="B230" s="430"/>
      <c r="C230" s="431"/>
      <c r="D230" s="431"/>
      <c r="E230" s="293" t="s">
        <v>1113</v>
      </c>
      <c r="F230" s="292" t="s">
        <v>1127</v>
      </c>
      <c r="G230" t="str">
        <f t="shared" ca="1" si="3"/>
        <v xml:space="preserve">СКИРО ПК и ПРО </v>
      </c>
    </row>
    <row r="231" spans="1:7" ht="15" hidden="1" customHeight="1">
      <c r="A231" s="444"/>
      <c r="B231" s="430" t="s">
        <v>1064</v>
      </c>
      <c r="C231" s="430" t="s">
        <v>1533</v>
      </c>
      <c r="D231" s="430"/>
      <c r="E231" s="430"/>
      <c r="F231" s="292" t="s">
        <v>786</v>
      </c>
      <c r="G231" t="str">
        <f t="shared" ca="1" si="3"/>
        <v>да</v>
      </c>
    </row>
    <row r="232" spans="1:7" ht="15" hidden="1" customHeight="1">
      <c r="A232" s="444"/>
      <c r="B232" s="430"/>
      <c r="C232" s="430" t="s">
        <v>1085</v>
      </c>
      <c r="D232" s="430"/>
      <c r="E232" s="430"/>
      <c r="F232" s="292" t="s">
        <v>786</v>
      </c>
      <c r="G232" t="str">
        <f t="shared" ca="1" si="3"/>
        <v>да</v>
      </c>
    </row>
    <row r="233" spans="1:7" ht="15" hidden="1" customHeight="1">
      <c r="A233" s="444"/>
      <c r="B233" s="430"/>
      <c r="C233" s="430" t="s">
        <v>1534</v>
      </c>
      <c r="D233" s="430"/>
      <c r="E233" s="430"/>
      <c r="F233" s="292" t="s">
        <v>786</v>
      </c>
      <c r="G233" t="str">
        <f t="shared" ca="1" si="3"/>
        <v>да</v>
      </c>
    </row>
    <row r="234" spans="1:7" ht="15" hidden="1" customHeight="1">
      <c r="A234" s="444"/>
      <c r="B234" s="430"/>
      <c r="C234" s="430" t="s">
        <v>1535</v>
      </c>
      <c r="D234" s="430"/>
      <c r="E234" s="430"/>
      <c r="F234" s="292" t="s">
        <v>786</v>
      </c>
      <c r="G234" t="str">
        <f t="shared" ca="1" si="3"/>
        <v>да</v>
      </c>
    </row>
    <row r="235" spans="1:7" ht="15" hidden="1" customHeight="1">
      <c r="A235" s="444"/>
      <c r="B235" s="430"/>
      <c r="C235" s="430" t="s">
        <v>1417</v>
      </c>
      <c r="D235" s="430"/>
      <c r="E235" s="430"/>
      <c r="F235" s="292" t="s">
        <v>786</v>
      </c>
      <c r="G235" t="str">
        <f t="shared" ca="1" si="3"/>
        <v>да</v>
      </c>
    </row>
    <row r="236" spans="1:7" ht="15" hidden="1" customHeight="1">
      <c r="A236" s="444"/>
      <c r="B236" s="430"/>
      <c r="C236" s="431" t="s">
        <v>1536</v>
      </c>
      <c r="D236" s="431"/>
      <c r="E236" s="431"/>
      <c r="F236" s="292" t="s">
        <v>786</v>
      </c>
      <c r="G236" t="str">
        <f t="shared" ca="1" si="3"/>
        <v>да</v>
      </c>
    </row>
    <row r="237" spans="1:7" ht="15" hidden="1" customHeight="1">
      <c r="A237" s="444"/>
      <c r="B237" s="430"/>
      <c r="C237" s="430" t="s">
        <v>1090</v>
      </c>
      <c r="D237" s="430"/>
      <c r="E237" s="430"/>
      <c r="F237" s="292" t="s">
        <v>786</v>
      </c>
      <c r="G237" t="str">
        <f t="shared" ca="1" si="3"/>
        <v>да</v>
      </c>
    </row>
    <row r="238" spans="1:7" ht="15" hidden="1" customHeight="1">
      <c r="A238" s="444"/>
      <c r="B238" s="430"/>
      <c r="C238" s="430" t="s">
        <v>1419</v>
      </c>
      <c r="D238" s="430"/>
      <c r="E238" s="430"/>
      <c r="F238" s="292" t="s">
        <v>786</v>
      </c>
      <c r="G238" t="str">
        <f t="shared" ca="1" si="3"/>
        <v>да</v>
      </c>
    </row>
    <row r="239" spans="1:7" ht="15" hidden="1" customHeight="1">
      <c r="A239" s="444"/>
      <c r="B239" s="430"/>
      <c r="C239" s="431" t="s">
        <v>1537</v>
      </c>
      <c r="D239" s="431"/>
      <c r="E239" s="431"/>
      <c r="F239" s="292" t="s">
        <v>786</v>
      </c>
      <c r="G239" t="str">
        <f t="shared" ca="1" si="3"/>
        <v>да</v>
      </c>
    </row>
    <row r="240" spans="1:7" ht="15" hidden="1" customHeight="1">
      <c r="A240" s="444"/>
      <c r="B240" s="430"/>
      <c r="C240" s="430" t="s">
        <v>1421</v>
      </c>
      <c r="D240" s="430"/>
      <c r="E240" s="430"/>
      <c r="F240" s="292" t="s">
        <v>786</v>
      </c>
      <c r="G240" t="str">
        <f t="shared" ca="1" si="3"/>
        <v>да</v>
      </c>
    </row>
    <row r="241" spans="1:7" ht="15" hidden="1" customHeight="1">
      <c r="A241" s="430" t="s">
        <v>1489</v>
      </c>
      <c r="B241" s="430"/>
      <c r="C241" s="433" t="s">
        <v>1094</v>
      </c>
      <c r="D241" s="433"/>
      <c r="E241" s="433"/>
      <c r="F241" s="292" t="s">
        <v>824</v>
      </c>
      <c r="G241">
        <f t="shared" ca="1" si="3"/>
        <v>0</v>
      </c>
    </row>
    <row r="242" spans="1:7" ht="15" hidden="1" customHeight="1">
      <c r="A242" s="430"/>
      <c r="B242" s="430"/>
      <c r="C242" s="433" t="s">
        <v>1538</v>
      </c>
      <c r="D242" s="433"/>
      <c r="E242" s="433"/>
      <c r="F242" s="292" t="s">
        <v>824</v>
      </c>
      <c r="G242">
        <f t="shared" ca="1" si="3"/>
        <v>0</v>
      </c>
    </row>
    <row r="243" spans="1:7" ht="15" hidden="1" customHeight="1">
      <c r="A243" s="430"/>
      <c r="B243" s="430"/>
      <c r="C243" s="433" t="s">
        <v>1539</v>
      </c>
      <c r="D243" s="433"/>
      <c r="E243" s="433"/>
      <c r="F243" s="292" t="s">
        <v>824</v>
      </c>
      <c r="G243">
        <f t="shared" ca="1" si="3"/>
        <v>0</v>
      </c>
    </row>
    <row r="244" spans="1:7" ht="15" hidden="1" customHeight="1">
      <c r="A244" s="430"/>
      <c r="B244" s="430"/>
      <c r="C244" s="433" t="s">
        <v>1540</v>
      </c>
      <c r="D244" s="433"/>
      <c r="E244" s="433"/>
      <c r="F244" s="292" t="s">
        <v>824</v>
      </c>
      <c r="G244">
        <f t="shared" ca="1" si="3"/>
        <v>0</v>
      </c>
    </row>
    <row r="245" spans="1:7" ht="15" hidden="1" customHeight="1">
      <c r="A245" s="444" t="s">
        <v>1490</v>
      </c>
      <c r="B245" s="436" t="s">
        <v>1488</v>
      </c>
      <c r="C245" s="436"/>
      <c r="D245" s="436"/>
      <c r="E245" s="436"/>
      <c r="F245" s="291" t="s">
        <v>786</v>
      </c>
      <c r="G245" t="str">
        <f t="shared" ca="1" si="3"/>
        <v>1 класс</v>
      </c>
    </row>
    <row r="246" spans="1:7" ht="15" hidden="1" customHeight="1">
      <c r="A246" s="444"/>
      <c r="B246" s="430" t="s">
        <v>1060</v>
      </c>
      <c r="C246" s="431" t="s">
        <v>1065</v>
      </c>
      <c r="D246" s="431"/>
      <c r="E246" s="431"/>
      <c r="F246" s="293" t="s">
        <v>890</v>
      </c>
      <c r="G246">
        <f t="shared" ca="1" si="3"/>
        <v>28</v>
      </c>
    </row>
    <row r="247" spans="1:7" ht="15" hidden="1" customHeight="1">
      <c r="A247" s="444"/>
      <c r="B247" s="430"/>
      <c r="C247" s="431" t="s">
        <v>1066</v>
      </c>
      <c r="D247" s="431"/>
      <c r="E247" s="431"/>
      <c r="F247" s="293" t="s">
        <v>890</v>
      </c>
      <c r="G247">
        <f t="shared" ca="1" si="3"/>
        <v>0</v>
      </c>
    </row>
    <row r="248" spans="1:7" ht="15" hidden="1" customHeight="1">
      <c r="A248" s="444"/>
      <c r="B248" s="430"/>
      <c r="C248" s="431" t="s">
        <v>1067</v>
      </c>
      <c r="D248" s="431"/>
      <c r="E248" s="431"/>
      <c r="F248" s="293" t="s">
        <v>890</v>
      </c>
      <c r="G248">
        <f t="shared" ca="1" si="3"/>
        <v>1</v>
      </c>
    </row>
    <row r="249" spans="1:7" ht="15" hidden="1" customHeight="1">
      <c r="A249" s="444"/>
      <c r="B249" s="430"/>
      <c r="C249" s="431" t="s">
        <v>1068</v>
      </c>
      <c r="D249" s="431"/>
      <c r="E249" s="431"/>
      <c r="F249" s="293" t="s">
        <v>890</v>
      </c>
      <c r="G249">
        <f t="shared" ca="1" si="3"/>
        <v>10</v>
      </c>
    </row>
    <row r="250" spans="1:7" ht="15" hidden="1" customHeight="1">
      <c r="A250" s="444"/>
      <c r="B250" s="430"/>
      <c r="C250" s="431" t="s">
        <v>1069</v>
      </c>
      <c r="D250" s="431" t="s">
        <v>1098</v>
      </c>
      <c r="E250" s="431"/>
      <c r="F250" s="293" t="s">
        <v>890</v>
      </c>
      <c r="G250">
        <f t="shared" ca="1" si="3"/>
        <v>5</v>
      </c>
    </row>
    <row r="251" spans="1:7" ht="15" hidden="1" customHeight="1">
      <c r="A251" s="444"/>
      <c r="B251" s="430"/>
      <c r="C251" s="431"/>
      <c r="D251" s="431" t="s">
        <v>1099</v>
      </c>
      <c r="E251" s="431"/>
      <c r="F251" s="293" t="s">
        <v>890</v>
      </c>
      <c r="G251">
        <f t="shared" ca="1" si="3"/>
        <v>4</v>
      </c>
    </row>
    <row r="252" spans="1:7" ht="15" hidden="1" customHeight="1">
      <c r="A252" s="444"/>
      <c r="B252" s="430"/>
      <c r="C252" s="431"/>
      <c r="D252" s="431" t="s">
        <v>1100</v>
      </c>
      <c r="E252" s="431"/>
      <c r="F252" s="293" t="s">
        <v>890</v>
      </c>
      <c r="G252">
        <f t="shared" ca="1" si="3"/>
        <v>3</v>
      </c>
    </row>
    <row r="253" spans="1:7" ht="15" hidden="1" customHeight="1">
      <c r="A253" s="444"/>
      <c r="B253" s="430" t="s">
        <v>1061</v>
      </c>
      <c r="C253" s="431" t="s">
        <v>1070</v>
      </c>
      <c r="D253" s="431"/>
      <c r="E253" s="431"/>
      <c r="F253" s="292" t="s">
        <v>786</v>
      </c>
      <c r="G253" t="str">
        <f t="shared" ca="1" si="3"/>
        <v>– «Школа России»;</v>
      </c>
    </row>
    <row r="254" spans="1:7" ht="15" hidden="1" customHeight="1">
      <c r="A254" s="444"/>
      <c r="B254" s="430"/>
      <c r="C254" s="431" t="s">
        <v>1071</v>
      </c>
      <c r="D254" s="431" t="s">
        <v>1101</v>
      </c>
      <c r="E254" s="293" t="s">
        <v>1114</v>
      </c>
      <c r="F254" s="292" t="s">
        <v>824</v>
      </c>
      <c r="G254">
        <f t="shared" ca="1" si="3"/>
        <v>0</v>
      </c>
    </row>
    <row r="255" spans="1:7" hidden="1">
      <c r="A255" s="444"/>
      <c r="B255" s="430"/>
      <c r="C255" s="431"/>
      <c r="D255" s="431"/>
      <c r="E255" s="293" t="s">
        <v>1115</v>
      </c>
      <c r="F255" s="292" t="s">
        <v>824</v>
      </c>
      <c r="G255">
        <f t="shared" ca="1" si="3"/>
        <v>0</v>
      </c>
    </row>
    <row r="256" spans="1:7" hidden="1">
      <c r="A256" s="444"/>
      <c r="B256" s="430"/>
      <c r="C256" s="431"/>
      <c r="D256" s="431"/>
      <c r="E256" s="293" t="s">
        <v>1116</v>
      </c>
      <c r="F256" s="292" t="s">
        <v>824</v>
      </c>
      <c r="G256">
        <f t="shared" ca="1" si="3"/>
        <v>0</v>
      </c>
    </row>
    <row r="257" spans="1:7" ht="15" hidden="1" customHeight="1">
      <c r="A257" s="444"/>
      <c r="B257" s="430"/>
      <c r="C257" s="431"/>
      <c r="D257" s="431" t="s">
        <v>1102</v>
      </c>
      <c r="E257" s="431"/>
      <c r="F257" s="292" t="s">
        <v>824</v>
      </c>
      <c r="G257">
        <f t="shared" ca="1" si="3"/>
        <v>0</v>
      </c>
    </row>
    <row r="258" spans="1:7" ht="15" hidden="1" customHeight="1">
      <c r="A258" s="444"/>
      <c r="B258" s="430"/>
      <c r="C258" s="431" t="s">
        <v>1072</v>
      </c>
      <c r="D258" s="431" t="s">
        <v>1103</v>
      </c>
      <c r="E258" s="431"/>
      <c r="F258" s="292" t="s">
        <v>824</v>
      </c>
      <c r="G258">
        <f t="shared" ca="1" si="3"/>
        <v>28</v>
      </c>
    </row>
    <row r="259" spans="1:7" ht="15" hidden="1" customHeight="1">
      <c r="A259" s="444"/>
      <c r="B259" s="430"/>
      <c r="C259" s="431"/>
      <c r="D259" s="431" t="s">
        <v>1104</v>
      </c>
      <c r="E259" s="431"/>
      <c r="F259" s="292" t="s">
        <v>824</v>
      </c>
      <c r="G259" t="str">
        <f t="shared" ca="1" si="3"/>
        <v/>
      </c>
    </row>
    <row r="260" spans="1:7" ht="15" hidden="1" customHeight="1">
      <c r="A260" s="444"/>
      <c r="B260" s="430"/>
      <c r="C260" s="431" t="s">
        <v>1073</v>
      </c>
      <c r="D260" s="431"/>
      <c r="E260" s="431"/>
      <c r="F260" s="292" t="s">
        <v>786</v>
      </c>
      <c r="G260" t="str">
        <f t="shared" ca="1" si="3"/>
        <v>в первую смену</v>
      </c>
    </row>
    <row r="261" spans="1:7" hidden="1">
      <c r="A261" s="444"/>
      <c r="B261" s="430"/>
      <c r="C261" s="293"/>
      <c r="D261" s="293"/>
      <c r="E261" s="293" t="s">
        <v>1117</v>
      </c>
      <c r="F261" s="292" t="s">
        <v>786</v>
      </c>
      <c r="G261">
        <f t="shared" ref="G261:G324" ca="1" si="4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262" spans="1:7" ht="15" hidden="1" customHeight="1">
      <c r="A262" s="444"/>
      <c r="B262" s="430"/>
      <c r="C262" s="431" t="s">
        <v>1495</v>
      </c>
      <c r="D262" s="431"/>
      <c r="E262" s="431" t="s">
        <v>1118</v>
      </c>
      <c r="F262" s="294" t="s">
        <v>786</v>
      </c>
      <c r="G262">
        <f t="shared" ca="1" si="4"/>
        <v>0</v>
      </c>
    </row>
    <row r="263" spans="1:7" hidden="1">
      <c r="A263" s="444"/>
      <c r="B263" s="430"/>
      <c r="C263" s="431"/>
      <c r="D263" s="431"/>
      <c r="E263" s="431"/>
      <c r="F263" s="294" t="s">
        <v>824</v>
      </c>
      <c r="G263">
        <f t="shared" ca="1" si="4"/>
        <v>0</v>
      </c>
    </row>
    <row r="264" spans="1:7" ht="15" hidden="1" customHeight="1">
      <c r="A264" s="444"/>
      <c r="B264" s="430"/>
      <c r="C264" s="431"/>
      <c r="D264" s="431"/>
      <c r="E264" s="431" t="s">
        <v>1118</v>
      </c>
      <c r="F264" s="294" t="s">
        <v>786</v>
      </c>
      <c r="G264">
        <f t="shared" ca="1" si="4"/>
        <v>0</v>
      </c>
    </row>
    <row r="265" spans="1:7" hidden="1">
      <c r="A265" s="444"/>
      <c r="B265" s="430"/>
      <c r="C265" s="431"/>
      <c r="D265" s="431"/>
      <c r="E265" s="431"/>
      <c r="F265" s="294" t="s">
        <v>824</v>
      </c>
      <c r="G265">
        <f t="shared" ca="1" si="4"/>
        <v>0</v>
      </c>
    </row>
    <row r="266" spans="1:7" ht="15" hidden="1" customHeight="1">
      <c r="A266" s="444"/>
      <c r="B266" s="430"/>
      <c r="C266" s="431" t="s">
        <v>1496</v>
      </c>
      <c r="D266" s="431"/>
      <c r="E266" s="293" t="s">
        <v>1119</v>
      </c>
      <c r="F266" s="294" t="s">
        <v>1125</v>
      </c>
      <c r="G266">
        <f t="shared" ca="1" si="4"/>
        <v>0</v>
      </c>
    </row>
    <row r="267" spans="1:7" hidden="1">
      <c r="A267" s="444"/>
      <c r="B267" s="430"/>
      <c r="C267" s="431"/>
      <c r="D267" s="431"/>
      <c r="E267" s="293" t="s">
        <v>1120</v>
      </c>
      <c r="F267" s="294" t="s">
        <v>824</v>
      </c>
      <c r="G267">
        <f t="shared" ca="1" si="4"/>
        <v>0</v>
      </c>
    </row>
    <row r="268" spans="1:7" ht="15" hidden="1" customHeight="1">
      <c r="A268" s="444"/>
      <c r="B268" s="430" t="s">
        <v>1062</v>
      </c>
      <c r="C268" s="431" t="s">
        <v>1076</v>
      </c>
      <c r="D268" s="431" t="s">
        <v>1105</v>
      </c>
      <c r="E268" s="293" t="s">
        <v>1121</v>
      </c>
      <c r="F268" s="292" t="s">
        <v>824</v>
      </c>
      <c r="G268">
        <f t="shared" ca="1" si="4"/>
        <v>0</v>
      </c>
    </row>
    <row r="269" spans="1:7" hidden="1">
      <c r="A269" s="444"/>
      <c r="B269" s="430"/>
      <c r="C269" s="431"/>
      <c r="D269" s="431"/>
      <c r="E269" s="293" t="s">
        <v>1122</v>
      </c>
      <c r="F269" s="292" t="s">
        <v>824</v>
      </c>
      <c r="G269">
        <f t="shared" ca="1" si="4"/>
        <v>0</v>
      </c>
    </row>
    <row r="270" spans="1:7" ht="15" hidden="1" customHeight="1">
      <c r="A270" s="444"/>
      <c r="B270" s="430"/>
      <c r="C270" s="431"/>
      <c r="D270" s="431" t="s">
        <v>1106</v>
      </c>
      <c r="E270" s="293" t="s">
        <v>1121</v>
      </c>
      <c r="F270" s="292" t="s">
        <v>824</v>
      </c>
      <c r="G270">
        <f t="shared" ca="1" si="4"/>
        <v>0</v>
      </c>
    </row>
    <row r="271" spans="1:7" hidden="1">
      <c r="A271" s="444"/>
      <c r="B271" s="430"/>
      <c r="C271" s="431"/>
      <c r="D271" s="431"/>
      <c r="E271" s="293" t="s">
        <v>1122</v>
      </c>
      <c r="F271" s="292" t="s">
        <v>824</v>
      </c>
      <c r="G271">
        <f t="shared" ca="1" si="4"/>
        <v>0</v>
      </c>
    </row>
    <row r="272" spans="1:7" ht="15" hidden="1" customHeight="1">
      <c r="A272" s="444"/>
      <c r="B272" s="430"/>
      <c r="C272" s="431"/>
      <c r="D272" s="431" t="s">
        <v>1107</v>
      </c>
      <c r="E272" s="293" t="s">
        <v>1121</v>
      </c>
      <c r="F272" s="292" t="s">
        <v>824</v>
      </c>
      <c r="G272">
        <f t="shared" ca="1" si="4"/>
        <v>0</v>
      </c>
    </row>
    <row r="273" spans="1:7" hidden="1">
      <c r="A273" s="444"/>
      <c r="B273" s="430"/>
      <c r="C273" s="431"/>
      <c r="D273" s="431"/>
      <c r="E273" s="293" t="s">
        <v>1122</v>
      </c>
      <c r="F273" s="292" t="s">
        <v>824</v>
      </c>
      <c r="G273">
        <f t="shared" ca="1" si="4"/>
        <v>0</v>
      </c>
    </row>
    <row r="274" spans="1:7" ht="15" hidden="1" customHeight="1">
      <c r="A274" s="444"/>
      <c r="B274" s="430"/>
      <c r="C274" s="431"/>
      <c r="D274" s="431" t="s">
        <v>1108</v>
      </c>
      <c r="E274" s="293" t="s">
        <v>1121</v>
      </c>
      <c r="F274" s="292" t="s">
        <v>824</v>
      </c>
      <c r="G274">
        <f t="shared" ca="1" si="4"/>
        <v>28</v>
      </c>
    </row>
    <row r="275" spans="1:7" hidden="1">
      <c r="A275" s="444"/>
      <c r="B275" s="430"/>
      <c r="C275" s="431"/>
      <c r="D275" s="431"/>
      <c r="E275" s="293" t="s">
        <v>1122</v>
      </c>
      <c r="F275" s="292" t="s">
        <v>824</v>
      </c>
      <c r="G275">
        <f t="shared" ca="1" si="4"/>
        <v>0</v>
      </c>
    </row>
    <row r="276" spans="1:7" ht="15" hidden="1" customHeight="1">
      <c r="A276" s="444"/>
      <c r="B276" s="430"/>
      <c r="C276" s="431"/>
      <c r="D276" s="431" t="s">
        <v>1109</v>
      </c>
      <c r="E276" s="293" t="s">
        <v>1121</v>
      </c>
      <c r="F276" s="292" t="s">
        <v>824</v>
      </c>
      <c r="G276">
        <f t="shared" ca="1" si="4"/>
        <v>0</v>
      </c>
    </row>
    <row r="277" spans="1:7" hidden="1">
      <c r="A277" s="444"/>
      <c r="B277" s="430"/>
      <c r="C277" s="431"/>
      <c r="D277" s="431"/>
      <c r="E277" s="293" t="s">
        <v>1122</v>
      </c>
      <c r="F277" s="292" t="s">
        <v>824</v>
      </c>
      <c r="G277">
        <f t="shared" ca="1" si="4"/>
        <v>0</v>
      </c>
    </row>
    <row r="278" spans="1:7" ht="15" hidden="1" customHeight="1">
      <c r="A278" s="444"/>
      <c r="B278" s="430"/>
      <c r="C278" s="431"/>
      <c r="D278" s="431" t="s">
        <v>1110</v>
      </c>
      <c r="E278" s="293" t="s">
        <v>1121</v>
      </c>
      <c r="F278" s="292" t="s">
        <v>824</v>
      </c>
      <c r="G278">
        <f t="shared" ca="1" si="4"/>
        <v>0</v>
      </c>
    </row>
    <row r="279" spans="1:7" hidden="1">
      <c r="A279" s="444"/>
      <c r="B279" s="430"/>
      <c r="C279" s="431"/>
      <c r="D279" s="431"/>
      <c r="E279" s="293" t="s">
        <v>1122</v>
      </c>
      <c r="F279" s="292" t="s">
        <v>824</v>
      </c>
      <c r="G279">
        <f t="shared" ca="1" si="4"/>
        <v>0</v>
      </c>
    </row>
    <row r="280" spans="1:7" ht="15" hidden="1" customHeight="1">
      <c r="A280" s="444"/>
      <c r="B280" s="430" t="s">
        <v>1063</v>
      </c>
      <c r="C280" s="431" t="s">
        <v>1077</v>
      </c>
      <c r="D280" s="431"/>
      <c r="E280" s="431"/>
      <c r="F280" s="292" t="s">
        <v>786</v>
      </c>
      <c r="G280" t="str">
        <f t="shared" ca="1" si="4"/>
        <v xml:space="preserve">от 0,5 до 1 ставки </v>
      </c>
    </row>
    <row r="281" spans="1:7" ht="15" hidden="1" customHeight="1">
      <c r="A281" s="444"/>
      <c r="B281" s="430"/>
      <c r="C281" s="431" t="s">
        <v>1078</v>
      </c>
      <c r="D281" s="431"/>
      <c r="E281" s="431"/>
      <c r="F281" s="292" t="s">
        <v>786</v>
      </c>
      <c r="G281" t="str">
        <f t="shared" ca="1" si="4"/>
        <v>студенты, обучающиеся в  вузах, ссузах  по направлению педагогической подготовки</v>
      </c>
    </row>
    <row r="282" spans="1:7" ht="15" hidden="1" customHeight="1">
      <c r="A282" s="444"/>
      <c r="B282" s="430"/>
      <c r="C282" s="431" t="s">
        <v>1079</v>
      </c>
      <c r="D282" s="431"/>
      <c r="E282" s="431"/>
      <c r="F282" s="292" t="s">
        <v>1126</v>
      </c>
      <c r="G282">
        <f t="shared" ca="1" si="4"/>
        <v>0</v>
      </c>
    </row>
    <row r="283" spans="1:7" ht="15" hidden="1" customHeight="1">
      <c r="A283" s="444"/>
      <c r="B283" s="430"/>
      <c r="C283" s="431" t="s">
        <v>1080</v>
      </c>
      <c r="D283" s="431" t="s">
        <v>1111</v>
      </c>
      <c r="E283" s="431"/>
      <c r="F283" s="292" t="s">
        <v>786</v>
      </c>
      <c r="G283">
        <f t="shared" ca="1" si="4"/>
        <v>0</v>
      </c>
    </row>
    <row r="284" spans="1:7" ht="15" hidden="1" customHeight="1">
      <c r="A284" s="444"/>
      <c r="B284" s="430"/>
      <c r="C284" s="431"/>
      <c r="D284" s="431" t="s">
        <v>1112</v>
      </c>
      <c r="E284" s="431"/>
      <c r="F284" s="292" t="s">
        <v>786</v>
      </c>
      <c r="G284">
        <f t="shared" ca="1" si="4"/>
        <v>0</v>
      </c>
    </row>
    <row r="285" spans="1:7" ht="15" hidden="1" customHeight="1">
      <c r="A285" s="444"/>
      <c r="B285" s="430"/>
      <c r="C285" s="431"/>
      <c r="D285" s="431" t="s">
        <v>1113</v>
      </c>
      <c r="E285" s="431"/>
      <c r="F285" s="292" t="s">
        <v>786</v>
      </c>
      <c r="G285">
        <f t="shared" ca="1" si="4"/>
        <v>0</v>
      </c>
    </row>
    <row r="286" spans="1:7" ht="15" hidden="1" customHeight="1">
      <c r="A286" s="444"/>
      <c r="B286" s="430"/>
      <c r="C286" s="431" t="s">
        <v>1081</v>
      </c>
      <c r="D286" s="431"/>
      <c r="E286" s="431"/>
      <c r="F286" s="292" t="s">
        <v>786</v>
      </c>
      <c r="G286" t="str">
        <f t="shared" ca="1" si="4"/>
        <v xml:space="preserve">   до 3 лет</v>
      </c>
    </row>
    <row r="287" spans="1:7" ht="15" hidden="1" customHeight="1">
      <c r="A287" s="444"/>
      <c r="B287" s="430"/>
      <c r="C287" s="431" t="s">
        <v>1082</v>
      </c>
      <c r="D287" s="431"/>
      <c r="E287" s="431"/>
      <c r="F287" s="292" t="s">
        <v>786</v>
      </c>
      <c r="G287">
        <f t="shared" ca="1" si="4"/>
        <v>0</v>
      </c>
    </row>
    <row r="288" spans="1:7" ht="15" hidden="1" customHeight="1">
      <c r="A288" s="444"/>
      <c r="B288" s="430"/>
      <c r="C288" s="431" t="s">
        <v>1497</v>
      </c>
      <c r="D288" s="431"/>
      <c r="E288" s="293" t="s">
        <v>1123</v>
      </c>
      <c r="F288" s="292" t="s">
        <v>1126</v>
      </c>
      <c r="G288">
        <f t="shared" ca="1" si="4"/>
        <v>0</v>
      </c>
    </row>
    <row r="289" spans="1:7" hidden="1">
      <c r="A289" s="444"/>
      <c r="B289" s="430"/>
      <c r="C289" s="431"/>
      <c r="D289" s="431"/>
      <c r="E289" s="293" t="s">
        <v>1124</v>
      </c>
      <c r="F289" s="292" t="s">
        <v>786</v>
      </c>
      <c r="G289">
        <f t="shared" ca="1" si="4"/>
        <v>2022</v>
      </c>
    </row>
    <row r="290" spans="1:7" hidden="1">
      <c r="A290" s="444"/>
      <c r="B290" s="430"/>
      <c r="C290" s="431"/>
      <c r="D290" s="431"/>
      <c r="E290" s="293" t="s">
        <v>1113</v>
      </c>
      <c r="F290" s="292" t="s">
        <v>1127</v>
      </c>
      <c r="G290" t="str">
        <f t="shared" ca="1" si="4"/>
        <v xml:space="preserve">СКИРО ПК и ПРО </v>
      </c>
    </row>
    <row r="291" spans="1:7" ht="15" hidden="1" customHeight="1">
      <c r="A291" s="444"/>
      <c r="B291" s="430" t="s">
        <v>1064</v>
      </c>
      <c r="C291" s="430" t="s">
        <v>1533</v>
      </c>
      <c r="D291" s="430"/>
      <c r="E291" s="430"/>
      <c r="F291" s="292" t="s">
        <v>786</v>
      </c>
      <c r="G291" t="str">
        <f t="shared" ca="1" si="4"/>
        <v>да</v>
      </c>
    </row>
    <row r="292" spans="1:7" ht="15" hidden="1" customHeight="1">
      <c r="A292" s="444"/>
      <c r="B292" s="430"/>
      <c r="C292" s="430" t="s">
        <v>1085</v>
      </c>
      <c r="D292" s="430"/>
      <c r="E292" s="430"/>
      <c r="F292" s="292" t="s">
        <v>786</v>
      </c>
      <c r="G292" t="str">
        <f t="shared" ca="1" si="4"/>
        <v>да</v>
      </c>
    </row>
    <row r="293" spans="1:7" ht="15" hidden="1" customHeight="1">
      <c r="A293" s="444"/>
      <c r="B293" s="430"/>
      <c r="C293" s="430" t="s">
        <v>1534</v>
      </c>
      <c r="D293" s="430"/>
      <c r="E293" s="430"/>
      <c r="F293" s="292" t="s">
        <v>786</v>
      </c>
      <c r="G293" t="str">
        <f t="shared" ca="1" si="4"/>
        <v>да</v>
      </c>
    </row>
    <row r="294" spans="1:7" ht="15" hidden="1" customHeight="1">
      <c r="A294" s="444"/>
      <c r="B294" s="430"/>
      <c r="C294" s="430" t="s">
        <v>1535</v>
      </c>
      <c r="D294" s="430"/>
      <c r="E294" s="430"/>
      <c r="F294" s="292" t="s">
        <v>786</v>
      </c>
      <c r="G294" t="str">
        <f t="shared" ca="1" si="4"/>
        <v>да</v>
      </c>
    </row>
    <row r="295" spans="1:7" ht="15" hidden="1" customHeight="1">
      <c r="A295" s="444"/>
      <c r="B295" s="430"/>
      <c r="C295" s="430" t="s">
        <v>1417</v>
      </c>
      <c r="D295" s="430"/>
      <c r="E295" s="430"/>
      <c r="F295" s="292" t="s">
        <v>786</v>
      </c>
      <c r="G295" t="str">
        <f t="shared" ca="1" si="4"/>
        <v>да</v>
      </c>
    </row>
    <row r="296" spans="1:7" ht="15" hidden="1" customHeight="1">
      <c r="A296" s="444"/>
      <c r="B296" s="430"/>
      <c r="C296" s="431" t="s">
        <v>1536</v>
      </c>
      <c r="D296" s="431"/>
      <c r="E296" s="431"/>
      <c r="F296" s="292" t="s">
        <v>786</v>
      </c>
      <c r="G296" t="str">
        <f t="shared" ca="1" si="4"/>
        <v>да</v>
      </c>
    </row>
    <row r="297" spans="1:7" ht="15" hidden="1" customHeight="1">
      <c r="A297" s="444"/>
      <c r="B297" s="430"/>
      <c r="C297" s="430" t="s">
        <v>1090</v>
      </c>
      <c r="D297" s="430"/>
      <c r="E297" s="430"/>
      <c r="F297" s="292" t="s">
        <v>786</v>
      </c>
      <c r="G297" t="str">
        <f t="shared" ca="1" si="4"/>
        <v>да</v>
      </c>
    </row>
    <row r="298" spans="1:7" ht="15" hidden="1" customHeight="1">
      <c r="A298" s="444"/>
      <c r="B298" s="430"/>
      <c r="C298" s="430" t="s">
        <v>1419</v>
      </c>
      <c r="D298" s="430"/>
      <c r="E298" s="430"/>
      <c r="F298" s="292" t="s">
        <v>786</v>
      </c>
      <c r="G298" t="str">
        <f t="shared" ca="1" si="4"/>
        <v>да</v>
      </c>
    </row>
    <row r="299" spans="1:7" ht="15" hidden="1" customHeight="1">
      <c r="A299" s="444"/>
      <c r="B299" s="430"/>
      <c r="C299" s="431" t="s">
        <v>1537</v>
      </c>
      <c r="D299" s="431"/>
      <c r="E299" s="431"/>
      <c r="F299" s="292" t="s">
        <v>786</v>
      </c>
      <c r="G299" t="str">
        <f t="shared" ca="1" si="4"/>
        <v>да</v>
      </c>
    </row>
    <row r="300" spans="1:7" ht="15" hidden="1" customHeight="1">
      <c r="A300" s="444"/>
      <c r="B300" s="430"/>
      <c r="C300" s="430" t="s">
        <v>1421</v>
      </c>
      <c r="D300" s="430"/>
      <c r="E300" s="430"/>
      <c r="F300" s="292" t="s">
        <v>786</v>
      </c>
      <c r="G300" t="str">
        <f t="shared" ca="1" si="4"/>
        <v>да</v>
      </c>
    </row>
    <row r="301" spans="1:7" ht="15" hidden="1" customHeight="1">
      <c r="A301" s="430" t="s">
        <v>1489</v>
      </c>
      <c r="B301" s="430"/>
      <c r="C301" s="433" t="s">
        <v>1094</v>
      </c>
      <c r="D301" s="433"/>
      <c r="E301" s="433"/>
      <c r="F301" s="292" t="s">
        <v>824</v>
      </c>
      <c r="G301">
        <f t="shared" ca="1" si="4"/>
        <v>0</v>
      </c>
    </row>
    <row r="302" spans="1:7" ht="15" hidden="1" customHeight="1">
      <c r="A302" s="430"/>
      <c r="B302" s="430"/>
      <c r="C302" s="433" t="s">
        <v>1538</v>
      </c>
      <c r="D302" s="433"/>
      <c r="E302" s="433"/>
      <c r="F302" s="292" t="s">
        <v>824</v>
      </c>
      <c r="G302">
        <f t="shared" ca="1" si="4"/>
        <v>0</v>
      </c>
    </row>
    <row r="303" spans="1:7" ht="15" hidden="1" customHeight="1">
      <c r="A303" s="430"/>
      <c r="B303" s="430"/>
      <c r="C303" s="433" t="s">
        <v>1539</v>
      </c>
      <c r="D303" s="433"/>
      <c r="E303" s="433"/>
      <c r="F303" s="292" t="s">
        <v>824</v>
      </c>
      <c r="G303">
        <f t="shared" ca="1" si="4"/>
        <v>0</v>
      </c>
    </row>
    <row r="304" spans="1:7" ht="15" hidden="1" customHeight="1">
      <c r="A304" s="430"/>
      <c r="B304" s="430"/>
      <c r="C304" s="433" t="s">
        <v>1540</v>
      </c>
      <c r="D304" s="433"/>
      <c r="E304" s="433"/>
      <c r="F304" s="292" t="s">
        <v>824</v>
      </c>
      <c r="G304">
        <f t="shared" ca="1" si="4"/>
        <v>0</v>
      </c>
    </row>
    <row r="305" spans="1:7" ht="15" hidden="1" customHeight="1">
      <c r="A305" s="444" t="s">
        <v>1490</v>
      </c>
      <c r="B305" s="436" t="s">
        <v>1488</v>
      </c>
      <c r="C305" s="436"/>
      <c r="D305" s="436"/>
      <c r="E305" s="436"/>
      <c r="F305" s="291" t="s">
        <v>786</v>
      </c>
      <c r="G305" t="str">
        <f t="shared" ca="1" si="4"/>
        <v>2 класс</v>
      </c>
    </row>
    <row r="306" spans="1:7" ht="15" hidden="1" customHeight="1">
      <c r="A306" s="444"/>
      <c r="B306" s="430" t="s">
        <v>1060</v>
      </c>
      <c r="C306" s="431" t="s">
        <v>1065</v>
      </c>
      <c r="D306" s="431"/>
      <c r="E306" s="431"/>
      <c r="F306" s="293" t="s">
        <v>890</v>
      </c>
      <c r="G306">
        <f t="shared" ca="1" si="4"/>
        <v>27</v>
      </c>
    </row>
    <row r="307" spans="1:7" ht="15" hidden="1" customHeight="1">
      <c r="A307" s="444"/>
      <c r="B307" s="430"/>
      <c r="C307" s="431" t="s">
        <v>1066</v>
      </c>
      <c r="D307" s="431"/>
      <c r="E307" s="431"/>
      <c r="F307" s="293" t="s">
        <v>890</v>
      </c>
      <c r="G307">
        <f t="shared" ca="1" si="4"/>
        <v>0</v>
      </c>
    </row>
    <row r="308" spans="1:7" ht="15" hidden="1" customHeight="1">
      <c r="A308" s="444"/>
      <c r="B308" s="430"/>
      <c r="C308" s="431" t="s">
        <v>1067</v>
      </c>
      <c r="D308" s="431"/>
      <c r="E308" s="431"/>
      <c r="F308" s="293" t="s">
        <v>890</v>
      </c>
      <c r="G308">
        <f t="shared" ca="1" si="4"/>
        <v>1</v>
      </c>
    </row>
    <row r="309" spans="1:7" ht="15" hidden="1" customHeight="1">
      <c r="A309" s="444"/>
      <c r="B309" s="430"/>
      <c r="C309" s="431" t="s">
        <v>1068</v>
      </c>
      <c r="D309" s="431"/>
      <c r="E309" s="431"/>
      <c r="F309" s="293" t="s">
        <v>890</v>
      </c>
      <c r="G309">
        <f t="shared" ca="1" si="4"/>
        <v>6</v>
      </c>
    </row>
    <row r="310" spans="1:7" ht="15" hidden="1" customHeight="1">
      <c r="A310" s="444"/>
      <c r="B310" s="430"/>
      <c r="C310" s="431" t="s">
        <v>1069</v>
      </c>
      <c r="D310" s="431" t="s">
        <v>1098</v>
      </c>
      <c r="E310" s="431"/>
      <c r="F310" s="293" t="s">
        <v>890</v>
      </c>
      <c r="G310">
        <f t="shared" ca="1" si="4"/>
        <v>3</v>
      </c>
    </row>
    <row r="311" spans="1:7" ht="15" hidden="1" customHeight="1">
      <c r="A311" s="444"/>
      <c r="B311" s="430"/>
      <c r="C311" s="431"/>
      <c r="D311" s="431" t="s">
        <v>1099</v>
      </c>
      <c r="E311" s="431"/>
      <c r="F311" s="293" t="s">
        <v>890</v>
      </c>
      <c r="G311">
        <f t="shared" ca="1" si="4"/>
        <v>8</v>
      </c>
    </row>
    <row r="312" spans="1:7" ht="15" hidden="1" customHeight="1">
      <c r="A312" s="444"/>
      <c r="B312" s="430"/>
      <c r="C312" s="431"/>
      <c r="D312" s="431" t="s">
        <v>1100</v>
      </c>
      <c r="E312" s="431"/>
      <c r="F312" s="293" t="s">
        <v>890</v>
      </c>
      <c r="G312">
        <f t="shared" ca="1" si="4"/>
        <v>0</v>
      </c>
    </row>
    <row r="313" spans="1:7" ht="15" hidden="1" customHeight="1">
      <c r="A313" s="444"/>
      <c r="B313" s="430" t="s">
        <v>1061</v>
      </c>
      <c r="C313" s="431" t="s">
        <v>1070</v>
      </c>
      <c r="D313" s="431"/>
      <c r="E313" s="431"/>
      <c r="F313" s="292" t="s">
        <v>786</v>
      </c>
      <c r="G313" t="str">
        <f t="shared" ca="1" si="4"/>
        <v>– «Школа России»;</v>
      </c>
    </row>
    <row r="314" spans="1:7" ht="15" hidden="1" customHeight="1">
      <c r="A314" s="444"/>
      <c r="B314" s="430"/>
      <c r="C314" s="431" t="s">
        <v>1071</v>
      </c>
      <c r="D314" s="431" t="s">
        <v>1101</v>
      </c>
      <c r="E314" s="293" t="s">
        <v>1114</v>
      </c>
      <c r="F314" s="292" t="s">
        <v>824</v>
      </c>
      <c r="G314">
        <f t="shared" ca="1" si="4"/>
        <v>0</v>
      </c>
    </row>
    <row r="315" spans="1:7" hidden="1">
      <c r="A315" s="444"/>
      <c r="B315" s="430"/>
      <c r="C315" s="431"/>
      <c r="D315" s="431"/>
      <c r="E315" s="293" t="s">
        <v>1115</v>
      </c>
      <c r="F315" s="292" t="s">
        <v>824</v>
      </c>
      <c r="G315">
        <f t="shared" ca="1" si="4"/>
        <v>0</v>
      </c>
    </row>
    <row r="316" spans="1:7" hidden="1">
      <c r="A316" s="444"/>
      <c r="B316" s="430"/>
      <c r="C316" s="431"/>
      <c r="D316" s="431"/>
      <c r="E316" s="293" t="s">
        <v>1116</v>
      </c>
      <c r="F316" s="292" t="s">
        <v>824</v>
      </c>
      <c r="G316">
        <f t="shared" ca="1" si="4"/>
        <v>0</v>
      </c>
    </row>
    <row r="317" spans="1:7" ht="15" hidden="1" customHeight="1">
      <c r="A317" s="444"/>
      <c r="B317" s="430"/>
      <c r="C317" s="431"/>
      <c r="D317" s="431" t="s">
        <v>1102</v>
      </c>
      <c r="E317" s="431"/>
      <c r="F317" s="292" t="s">
        <v>824</v>
      </c>
      <c r="G317">
        <f t="shared" ca="1" si="4"/>
        <v>0</v>
      </c>
    </row>
    <row r="318" spans="1:7" ht="15" hidden="1" customHeight="1">
      <c r="A318" s="444"/>
      <c r="B318" s="430"/>
      <c r="C318" s="431" t="s">
        <v>1072</v>
      </c>
      <c r="D318" s="431" t="s">
        <v>1103</v>
      </c>
      <c r="E318" s="431"/>
      <c r="F318" s="292" t="s">
        <v>824</v>
      </c>
      <c r="G318">
        <f t="shared" ca="1" si="4"/>
        <v>27</v>
      </c>
    </row>
    <row r="319" spans="1:7" ht="15" hidden="1" customHeight="1">
      <c r="A319" s="444"/>
      <c r="B319" s="430"/>
      <c r="C319" s="431"/>
      <c r="D319" s="431" t="s">
        <v>1104</v>
      </c>
      <c r="E319" s="431"/>
      <c r="F319" s="292" t="s">
        <v>824</v>
      </c>
      <c r="G319" t="str">
        <f t="shared" ca="1" si="4"/>
        <v/>
      </c>
    </row>
    <row r="320" spans="1:7" ht="15" hidden="1" customHeight="1">
      <c r="A320" s="444"/>
      <c r="B320" s="430"/>
      <c r="C320" s="431" t="s">
        <v>1073</v>
      </c>
      <c r="D320" s="431"/>
      <c r="E320" s="431"/>
      <c r="F320" s="292" t="s">
        <v>786</v>
      </c>
      <c r="G320" t="str">
        <f t="shared" ca="1" si="4"/>
        <v xml:space="preserve">во вторую смену </v>
      </c>
    </row>
    <row r="321" spans="1:7" hidden="1">
      <c r="A321" s="444"/>
      <c r="B321" s="430"/>
      <c r="C321" s="293"/>
      <c r="D321" s="293"/>
      <c r="E321" s="293" t="s">
        <v>1117</v>
      </c>
      <c r="F321" s="292" t="s">
        <v>786</v>
      </c>
      <c r="G321">
        <f t="shared" ca="1" si="4"/>
        <v>0</v>
      </c>
    </row>
    <row r="322" spans="1:7" ht="15" hidden="1" customHeight="1">
      <c r="A322" s="444"/>
      <c r="B322" s="430"/>
      <c r="C322" s="431" t="s">
        <v>1495</v>
      </c>
      <c r="D322" s="431"/>
      <c r="E322" s="431" t="s">
        <v>1118</v>
      </c>
      <c r="F322" s="294" t="s">
        <v>786</v>
      </c>
      <c r="G322">
        <f t="shared" ca="1" si="4"/>
        <v>0</v>
      </c>
    </row>
    <row r="323" spans="1:7" hidden="1">
      <c r="A323" s="444"/>
      <c r="B323" s="430"/>
      <c r="C323" s="431"/>
      <c r="D323" s="431"/>
      <c r="E323" s="431"/>
      <c r="F323" s="294" t="s">
        <v>824</v>
      </c>
      <c r="G323">
        <f t="shared" ca="1" si="4"/>
        <v>0</v>
      </c>
    </row>
    <row r="324" spans="1:7" ht="15" hidden="1" customHeight="1">
      <c r="A324" s="444"/>
      <c r="B324" s="430"/>
      <c r="C324" s="431"/>
      <c r="D324" s="431"/>
      <c r="E324" s="431" t="s">
        <v>1118</v>
      </c>
      <c r="F324" s="294" t="s">
        <v>786</v>
      </c>
      <c r="G324">
        <f t="shared" ca="1" si="4"/>
        <v>0</v>
      </c>
    </row>
    <row r="325" spans="1:7" hidden="1">
      <c r="A325" s="444"/>
      <c r="B325" s="430"/>
      <c r="C325" s="431"/>
      <c r="D325" s="431"/>
      <c r="E325" s="431"/>
      <c r="F325" s="294" t="s">
        <v>824</v>
      </c>
      <c r="G325">
        <f t="shared" ref="G325:G388" ca="1" si="5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326" spans="1:7" ht="15" hidden="1" customHeight="1">
      <c r="A326" s="444"/>
      <c r="B326" s="430"/>
      <c r="C326" s="431" t="s">
        <v>1496</v>
      </c>
      <c r="D326" s="431"/>
      <c r="E326" s="293" t="s">
        <v>1119</v>
      </c>
      <c r="F326" s="294" t="s">
        <v>1125</v>
      </c>
      <c r="G326">
        <f t="shared" ca="1" si="5"/>
        <v>0</v>
      </c>
    </row>
    <row r="327" spans="1:7" hidden="1">
      <c r="A327" s="444"/>
      <c r="B327" s="430"/>
      <c r="C327" s="431"/>
      <c r="D327" s="431"/>
      <c r="E327" s="293" t="s">
        <v>1120</v>
      </c>
      <c r="F327" s="294" t="s">
        <v>824</v>
      </c>
      <c r="G327">
        <f t="shared" ca="1" si="5"/>
        <v>0</v>
      </c>
    </row>
    <row r="328" spans="1:7" ht="15" hidden="1" customHeight="1">
      <c r="A328" s="444"/>
      <c r="B328" s="430" t="s">
        <v>1062</v>
      </c>
      <c r="C328" s="431" t="s">
        <v>1076</v>
      </c>
      <c r="D328" s="431" t="s">
        <v>1105</v>
      </c>
      <c r="E328" s="293" t="s">
        <v>1121</v>
      </c>
      <c r="F328" s="292" t="s">
        <v>824</v>
      </c>
      <c r="G328">
        <f t="shared" ca="1" si="5"/>
        <v>0</v>
      </c>
    </row>
    <row r="329" spans="1:7" hidden="1">
      <c r="A329" s="444"/>
      <c r="B329" s="430"/>
      <c r="C329" s="431"/>
      <c r="D329" s="431"/>
      <c r="E329" s="293" t="s">
        <v>1122</v>
      </c>
      <c r="F329" s="292" t="s">
        <v>824</v>
      </c>
      <c r="G329">
        <f t="shared" ca="1" si="5"/>
        <v>0</v>
      </c>
    </row>
    <row r="330" spans="1:7" ht="15" hidden="1" customHeight="1">
      <c r="A330" s="444"/>
      <c r="B330" s="430"/>
      <c r="C330" s="431"/>
      <c r="D330" s="431" t="s">
        <v>1106</v>
      </c>
      <c r="E330" s="293" t="s">
        <v>1121</v>
      </c>
      <c r="F330" s="292" t="s">
        <v>824</v>
      </c>
      <c r="G330">
        <f t="shared" ca="1" si="5"/>
        <v>0</v>
      </c>
    </row>
    <row r="331" spans="1:7" hidden="1">
      <c r="A331" s="444"/>
      <c r="B331" s="430"/>
      <c r="C331" s="431"/>
      <c r="D331" s="431"/>
      <c r="E331" s="293" t="s">
        <v>1122</v>
      </c>
      <c r="F331" s="292" t="s">
        <v>824</v>
      </c>
      <c r="G331">
        <f t="shared" ca="1" si="5"/>
        <v>0</v>
      </c>
    </row>
    <row r="332" spans="1:7" ht="15" hidden="1" customHeight="1">
      <c r="A332" s="444"/>
      <c r="B332" s="430"/>
      <c r="C332" s="431"/>
      <c r="D332" s="431" t="s">
        <v>1107</v>
      </c>
      <c r="E332" s="293" t="s">
        <v>1121</v>
      </c>
      <c r="F332" s="292" t="s">
        <v>824</v>
      </c>
      <c r="G332">
        <f t="shared" ca="1" si="5"/>
        <v>0</v>
      </c>
    </row>
    <row r="333" spans="1:7" hidden="1">
      <c r="A333" s="444"/>
      <c r="B333" s="430"/>
      <c r="C333" s="431"/>
      <c r="D333" s="431"/>
      <c r="E333" s="293" t="s">
        <v>1122</v>
      </c>
      <c r="F333" s="292" t="s">
        <v>824</v>
      </c>
      <c r="G333">
        <f t="shared" ca="1" si="5"/>
        <v>0</v>
      </c>
    </row>
    <row r="334" spans="1:7" ht="15" hidden="1" customHeight="1">
      <c r="A334" s="444"/>
      <c r="B334" s="430"/>
      <c r="C334" s="431"/>
      <c r="D334" s="431" t="s">
        <v>1108</v>
      </c>
      <c r="E334" s="293" t="s">
        <v>1121</v>
      </c>
      <c r="F334" s="292" t="s">
        <v>824</v>
      </c>
      <c r="G334">
        <f t="shared" ca="1" si="5"/>
        <v>27</v>
      </c>
    </row>
    <row r="335" spans="1:7" hidden="1">
      <c r="A335" s="444"/>
      <c r="B335" s="430"/>
      <c r="C335" s="431"/>
      <c r="D335" s="431"/>
      <c r="E335" s="293" t="s">
        <v>1122</v>
      </c>
      <c r="F335" s="292" t="s">
        <v>824</v>
      </c>
      <c r="G335">
        <f t="shared" ca="1" si="5"/>
        <v>0</v>
      </c>
    </row>
    <row r="336" spans="1:7" ht="15" hidden="1" customHeight="1">
      <c r="A336" s="444"/>
      <c r="B336" s="430"/>
      <c r="C336" s="431"/>
      <c r="D336" s="431" t="s">
        <v>1109</v>
      </c>
      <c r="E336" s="293" t="s">
        <v>1121</v>
      </c>
      <c r="F336" s="292" t="s">
        <v>824</v>
      </c>
      <c r="G336">
        <f t="shared" ca="1" si="5"/>
        <v>0</v>
      </c>
    </row>
    <row r="337" spans="1:7" hidden="1">
      <c r="A337" s="444"/>
      <c r="B337" s="430"/>
      <c r="C337" s="431"/>
      <c r="D337" s="431"/>
      <c r="E337" s="293" t="s">
        <v>1122</v>
      </c>
      <c r="F337" s="292" t="s">
        <v>824</v>
      </c>
      <c r="G337">
        <f t="shared" ca="1" si="5"/>
        <v>0</v>
      </c>
    </row>
    <row r="338" spans="1:7" ht="15" hidden="1" customHeight="1">
      <c r="A338" s="444"/>
      <c r="B338" s="430"/>
      <c r="C338" s="431"/>
      <c r="D338" s="431" t="s">
        <v>1110</v>
      </c>
      <c r="E338" s="293" t="s">
        <v>1121</v>
      </c>
      <c r="F338" s="292" t="s">
        <v>824</v>
      </c>
      <c r="G338">
        <f t="shared" ca="1" si="5"/>
        <v>0</v>
      </c>
    </row>
    <row r="339" spans="1:7" hidden="1">
      <c r="A339" s="444"/>
      <c r="B339" s="430"/>
      <c r="C339" s="431"/>
      <c r="D339" s="431"/>
      <c r="E339" s="293" t="s">
        <v>1122</v>
      </c>
      <c r="F339" s="292" t="s">
        <v>824</v>
      </c>
      <c r="G339">
        <f t="shared" ca="1" si="5"/>
        <v>0</v>
      </c>
    </row>
    <row r="340" spans="1:7" ht="15" hidden="1" customHeight="1">
      <c r="A340" s="444"/>
      <c r="B340" s="430" t="s">
        <v>1063</v>
      </c>
      <c r="C340" s="431" t="s">
        <v>1077</v>
      </c>
      <c r="D340" s="431"/>
      <c r="E340" s="431"/>
      <c r="F340" s="292" t="s">
        <v>786</v>
      </c>
      <c r="G340" t="str">
        <f t="shared" ca="1" si="5"/>
        <v xml:space="preserve">от 0,5 до 1 ставки </v>
      </c>
    </row>
    <row r="341" spans="1:7" ht="15" hidden="1" customHeight="1">
      <c r="A341" s="444"/>
      <c r="B341" s="430"/>
      <c r="C341" s="431" t="s">
        <v>1078</v>
      </c>
      <c r="D341" s="431"/>
      <c r="E341" s="431"/>
      <c r="F341" s="292" t="s">
        <v>786</v>
      </c>
      <c r="G341" t="str">
        <f t="shared" ca="1" si="5"/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342" spans="1:7" ht="15" hidden="1" customHeight="1">
      <c r="A342" s="444"/>
      <c r="B342" s="430"/>
      <c r="C342" s="431" t="s">
        <v>1079</v>
      </c>
      <c r="D342" s="431"/>
      <c r="E342" s="431"/>
      <c r="F342" s="292" t="s">
        <v>1126</v>
      </c>
      <c r="G342">
        <f t="shared" ca="1" si="5"/>
        <v>0</v>
      </c>
    </row>
    <row r="343" spans="1:7" ht="15" hidden="1" customHeight="1">
      <c r="A343" s="444"/>
      <c r="B343" s="430"/>
      <c r="C343" s="431" t="s">
        <v>1080</v>
      </c>
      <c r="D343" s="431" t="s">
        <v>1111</v>
      </c>
      <c r="E343" s="431"/>
      <c r="F343" s="292" t="s">
        <v>786</v>
      </c>
      <c r="G343">
        <f t="shared" ca="1" si="5"/>
        <v>0</v>
      </c>
    </row>
    <row r="344" spans="1:7" ht="15" hidden="1" customHeight="1">
      <c r="A344" s="444"/>
      <c r="B344" s="430"/>
      <c r="C344" s="431"/>
      <c r="D344" s="431" t="s">
        <v>1112</v>
      </c>
      <c r="E344" s="431"/>
      <c r="F344" s="292" t="s">
        <v>786</v>
      </c>
      <c r="G344">
        <f t="shared" ca="1" si="5"/>
        <v>0</v>
      </c>
    </row>
    <row r="345" spans="1:7" ht="15" hidden="1" customHeight="1">
      <c r="A345" s="444"/>
      <c r="B345" s="430"/>
      <c r="C345" s="431"/>
      <c r="D345" s="431" t="s">
        <v>1113</v>
      </c>
      <c r="E345" s="431"/>
      <c r="F345" s="292" t="s">
        <v>786</v>
      </c>
      <c r="G345">
        <f t="shared" ca="1" si="5"/>
        <v>0</v>
      </c>
    </row>
    <row r="346" spans="1:7" ht="15" hidden="1" customHeight="1">
      <c r="A346" s="444"/>
      <c r="B346" s="430"/>
      <c r="C346" s="431" t="s">
        <v>1081</v>
      </c>
      <c r="D346" s="431"/>
      <c r="E346" s="431"/>
      <c r="F346" s="292" t="s">
        <v>786</v>
      </c>
      <c r="G346" t="str">
        <f t="shared" ca="1" si="5"/>
        <v>35 и более</v>
      </c>
    </row>
    <row r="347" spans="1:7" ht="15" hidden="1" customHeight="1">
      <c r="A347" s="444"/>
      <c r="B347" s="430"/>
      <c r="C347" s="431" t="s">
        <v>1082</v>
      </c>
      <c r="D347" s="431"/>
      <c r="E347" s="431"/>
      <c r="F347" s="292" t="s">
        <v>786</v>
      </c>
      <c r="G347" t="str">
        <f t="shared" ca="1" si="5"/>
        <v xml:space="preserve">высшая квалификационная категория </v>
      </c>
    </row>
    <row r="348" spans="1:7" ht="15" hidden="1" customHeight="1">
      <c r="A348" s="444"/>
      <c r="B348" s="430"/>
      <c r="C348" s="431" t="s">
        <v>1497</v>
      </c>
      <c r="D348" s="431"/>
      <c r="E348" s="293" t="s">
        <v>1123</v>
      </c>
      <c r="F348" s="292" t="s">
        <v>1126</v>
      </c>
      <c r="G348">
        <f t="shared" ca="1" si="5"/>
        <v>0</v>
      </c>
    </row>
    <row r="349" spans="1:7" hidden="1">
      <c r="A349" s="444"/>
      <c r="B349" s="430"/>
      <c r="C349" s="431"/>
      <c r="D349" s="431"/>
      <c r="E349" s="293" t="s">
        <v>1124</v>
      </c>
      <c r="F349" s="292" t="s">
        <v>786</v>
      </c>
      <c r="G349">
        <f t="shared" ca="1" si="5"/>
        <v>2020</v>
      </c>
    </row>
    <row r="350" spans="1:7" hidden="1">
      <c r="A350" s="444"/>
      <c r="B350" s="430"/>
      <c r="C350" s="431"/>
      <c r="D350" s="431"/>
      <c r="E350" s="293" t="s">
        <v>1113</v>
      </c>
      <c r="F350" s="292" t="s">
        <v>1127</v>
      </c>
      <c r="G350" t="str">
        <f t="shared" ca="1" si="5"/>
        <v xml:space="preserve">СКИРО ПК и ПРО </v>
      </c>
    </row>
    <row r="351" spans="1:7" ht="15" hidden="1" customHeight="1">
      <c r="A351" s="444"/>
      <c r="B351" s="430" t="s">
        <v>1064</v>
      </c>
      <c r="C351" s="430" t="s">
        <v>1533</v>
      </c>
      <c r="D351" s="430"/>
      <c r="E351" s="430"/>
      <c r="F351" s="292" t="s">
        <v>786</v>
      </c>
      <c r="G351" t="str">
        <f t="shared" ca="1" si="5"/>
        <v>да</v>
      </c>
    </row>
    <row r="352" spans="1:7" ht="15" hidden="1" customHeight="1">
      <c r="A352" s="444"/>
      <c r="B352" s="430"/>
      <c r="C352" s="430" t="s">
        <v>1085</v>
      </c>
      <c r="D352" s="430"/>
      <c r="E352" s="430"/>
      <c r="F352" s="292" t="s">
        <v>786</v>
      </c>
      <c r="G352" t="str">
        <f t="shared" ca="1" si="5"/>
        <v>да</v>
      </c>
    </row>
    <row r="353" spans="1:7" ht="15" hidden="1" customHeight="1">
      <c r="A353" s="444"/>
      <c r="B353" s="430"/>
      <c r="C353" s="430" t="s">
        <v>1534</v>
      </c>
      <c r="D353" s="430"/>
      <c r="E353" s="430"/>
      <c r="F353" s="292" t="s">
        <v>786</v>
      </c>
      <c r="G353" t="str">
        <f t="shared" ca="1" si="5"/>
        <v>да</v>
      </c>
    </row>
    <row r="354" spans="1:7" ht="15" hidden="1" customHeight="1">
      <c r="A354" s="444"/>
      <c r="B354" s="430"/>
      <c r="C354" s="430" t="s">
        <v>1535</v>
      </c>
      <c r="D354" s="430"/>
      <c r="E354" s="430"/>
      <c r="F354" s="292" t="s">
        <v>786</v>
      </c>
      <c r="G354" t="str">
        <f t="shared" ca="1" si="5"/>
        <v>да</v>
      </c>
    </row>
    <row r="355" spans="1:7" ht="15" hidden="1" customHeight="1">
      <c r="A355" s="444"/>
      <c r="B355" s="430"/>
      <c r="C355" s="430" t="s">
        <v>1417</v>
      </c>
      <c r="D355" s="430"/>
      <c r="E355" s="430"/>
      <c r="F355" s="292" t="s">
        <v>786</v>
      </c>
      <c r="G355" t="str">
        <f t="shared" ca="1" si="5"/>
        <v>да</v>
      </c>
    </row>
    <row r="356" spans="1:7" ht="15" hidden="1" customHeight="1">
      <c r="A356" s="444"/>
      <c r="B356" s="430"/>
      <c r="C356" s="431" t="s">
        <v>1536</v>
      </c>
      <c r="D356" s="431"/>
      <c r="E356" s="431"/>
      <c r="F356" s="292" t="s">
        <v>786</v>
      </c>
      <c r="G356" t="str">
        <f t="shared" ca="1" si="5"/>
        <v>да</v>
      </c>
    </row>
    <row r="357" spans="1:7" ht="15" hidden="1" customHeight="1">
      <c r="A357" s="444"/>
      <c r="B357" s="430"/>
      <c r="C357" s="430" t="s">
        <v>1090</v>
      </c>
      <c r="D357" s="430"/>
      <c r="E357" s="430"/>
      <c r="F357" s="292" t="s">
        <v>786</v>
      </c>
      <c r="G357" t="str">
        <f t="shared" ca="1" si="5"/>
        <v>да</v>
      </c>
    </row>
    <row r="358" spans="1:7" ht="15" hidden="1" customHeight="1">
      <c r="A358" s="444"/>
      <c r="B358" s="430"/>
      <c r="C358" s="430" t="s">
        <v>1419</v>
      </c>
      <c r="D358" s="430"/>
      <c r="E358" s="430"/>
      <c r="F358" s="292" t="s">
        <v>786</v>
      </c>
      <c r="G358" t="str">
        <f t="shared" ca="1" si="5"/>
        <v>да</v>
      </c>
    </row>
    <row r="359" spans="1:7" ht="15" hidden="1" customHeight="1">
      <c r="A359" s="444"/>
      <c r="B359" s="430"/>
      <c r="C359" s="431" t="s">
        <v>1537</v>
      </c>
      <c r="D359" s="431"/>
      <c r="E359" s="431"/>
      <c r="F359" s="292" t="s">
        <v>786</v>
      </c>
      <c r="G359" t="str">
        <f t="shared" ca="1" si="5"/>
        <v>да</v>
      </c>
    </row>
    <row r="360" spans="1:7" ht="15" hidden="1" customHeight="1">
      <c r="A360" s="444"/>
      <c r="B360" s="430"/>
      <c r="C360" s="430" t="s">
        <v>1421</v>
      </c>
      <c r="D360" s="430"/>
      <c r="E360" s="430"/>
      <c r="F360" s="292" t="s">
        <v>786</v>
      </c>
      <c r="G360" t="str">
        <f t="shared" ca="1" si="5"/>
        <v>да</v>
      </c>
    </row>
    <row r="361" spans="1:7" ht="15" hidden="1" customHeight="1">
      <c r="A361" s="430" t="s">
        <v>1489</v>
      </c>
      <c r="B361" s="430"/>
      <c r="C361" s="433" t="s">
        <v>1094</v>
      </c>
      <c r="D361" s="433"/>
      <c r="E361" s="433"/>
      <c r="F361" s="292" t="s">
        <v>824</v>
      </c>
      <c r="G361">
        <f t="shared" ca="1" si="5"/>
        <v>0</v>
      </c>
    </row>
    <row r="362" spans="1:7" ht="15" hidden="1" customHeight="1">
      <c r="A362" s="430"/>
      <c r="B362" s="430"/>
      <c r="C362" s="433" t="s">
        <v>1538</v>
      </c>
      <c r="D362" s="433"/>
      <c r="E362" s="433"/>
      <c r="F362" s="292" t="s">
        <v>824</v>
      </c>
      <c r="G362">
        <f t="shared" ca="1" si="5"/>
        <v>0</v>
      </c>
    </row>
    <row r="363" spans="1:7" ht="15" hidden="1" customHeight="1">
      <c r="A363" s="430"/>
      <c r="B363" s="430"/>
      <c r="C363" s="433" t="s">
        <v>1539</v>
      </c>
      <c r="D363" s="433"/>
      <c r="E363" s="433"/>
      <c r="F363" s="292" t="s">
        <v>824</v>
      </c>
      <c r="G363">
        <f t="shared" ca="1" si="5"/>
        <v>0</v>
      </c>
    </row>
    <row r="364" spans="1:7" ht="15" hidden="1" customHeight="1">
      <c r="A364" s="430"/>
      <c r="B364" s="430"/>
      <c r="C364" s="433" t="s">
        <v>1540</v>
      </c>
      <c r="D364" s="433"/>
      <c r="E364" s="433"/>
      <c r="F364" s="292" t="s">
        <v>824</v>
      </c>
      <c r="G364">
        <f t="shared" ca="1" si="5"/>
        <v>0</v>
      </c>
    </row>
    <row r="365" spans="1:7" ht="15" hidden="1" customHeight="1">
      <c r="A365" s="444" t="s">
        <v>1490</v>
      </c>
      <c r="B365" s="436" t="s">
        <v>1488</v>
      </c>
      <c r="C365" s="436"/>
      <c r="D365" s="436"/>
      <c r="E365" s="436"/>
      <c r="F365" s="291" t="s">
        <v>786</v>
      </c>
      <c r="G365" t="str">
        <f t="shared" ca="1" si="5"/>
        <v>2 класс</v>
      </c>
    </row>
    <row r="366" spans="1:7" ht="15" hidden="1" customHeight="1">
      <c r="A366" s="444"/>
      <c r="B366" s="430" t="s">
        <v>1060</v>
      </c>
      <c r="C366" s="431" t="s">
        <v>1065</v>
      </c>
      <c r="D366" s="431"/>
      <c r="E366" s="431"/>
      <c r="F366" s="293" t="s">
        <v>890</v>
      </c>
      <c r="G366">
        <f t="shared" ca="1" si="5"/>
        <v>27</v>
      </c>
    </row>
    <row r="367" spans="1:7" ht="15" hidden="1" customHeight="1">
      <c r="A367" s="444"/>
      <c r="B367" s="430"/>
      <c r="C367" s="431" t="s">
        <v>1066</v>
      </c>
      <c r="D367" s="431"/>
      <c r="E367" s="431"/>
      <c r="F367" s="293" t="s">
        <v>890</v>
      </c>
      <c r="G367">
        <f t="shared" ca="1" si="5"/>
        <v>0</v>
      </c>
    </row>
    <row r="368" spans="1:7" ht="15" hidden="1" customHeight="1">
      <c r="A368" s="444"/>
      <c r="B368" s="430"/>
      <c r="C368" s="431" t="s">
        <v>1067</v>
      </c>
      <c r="D368" s="431"/>
      <c r="E368" s="431"/>
      <c r="F368" s="293" t="s">
        <v>890</v>
      </c>
      <c r="G368">
        <f t="shared" ca="1" si="5"/>
        <v>0</v>
      </c>
    </row>
    <row r="369" spans="1:7" ht="15" hidden="1" customHeight="1">
      <c r="A369" s="444"/>
      <c r="B369" s="430"/>
      <c r="C369" s="431" t="s">
        <v>1068</v>
      </c>
      <c r="D369" s="431"/>
      <c r="E369" s="431"/>
      <c r="F369" s="293" t="s">
        <v>890</v>
      </c>
      <c r="G369">
        <f t="shared" ca="1" si="5"/>
        <v>6</v>
      </c>
    </row>
    <row r="370" spans="1:7" ht="15" hidden="1" customHeight="1">
      <c r="A370" s="444"/>
      <c r="B370" s="430"/>
      <c r="C370" s="431" t="s">
        <v>1069</v>
      </c>
      <c r="D370" s="431" t="s">
        <v>1098</v>
      </c>
      <c r="E370" s="431"/>
      <c r="F370" s="293" t="s">
        <v>890</v>
      </c>
      <c r="G370">
        <f t="shared" ca="1" si="5"/>
        <v>1</v>
      </c>
    </row>
    <row r="371" spans="1:7" ht="15" hidden="1" customHeight="1">
      <c r="A371" s="444"/>
      <c r="B371" s="430"/>
      <c r="C371" s="431"/>
      <c r="D371" s="431" t="s">
        <v>1099</v>
      </c>
      <c r="E371" s="431"/>
      <c r="F371" s="293" t="s">
        <v>890</v>
      </c>
      <c r="G371">
        <f t="shared" ca="1" si="5"/>
        <v>3</v>
      </c>
    </row>
    <row r="372" spans="1:7" ht="15" hidden="1" customHeight="1">
      <c r="A372" s="444"/>
      <c r="B372" s="430"/>
      <c r="C372" s="431"/>
      <c r="D372" s="431" t="s">
        <v>1100</v>
      </c>
      <c r="E372" s="431"/>
      <c r="F372" s="293" t="s">
        <v>890</v>
      </c>
      <c r="G372">
        <f t="shared" ca="1" si="5"/>
        <v>0</v>
      </c>
    </row>
    <row r="373" spans="1:7" ht="15" hidden="1" customHeight="1">
      <c r="A373" s="444"/>
      <c r="B373" s="430" t="s">
        <v>1061</v>
      </c>
      <c r="C373" s="431" t="s">
        <v>1070</v>
      </c>
      <c r="D373" s="431"/>
      <c r="E373" s="431"/>
      <c r="F373" s="292" t="s">
        <v>786</v>
      </c>
      <c r="G373" t="str">
        <f t="shared" ca="1" si="5"/>
        <v>– «Школа России»;</v>
      </c>
    </row>
    <row r="374" spans="1:7" ht="15" hidden="1" customHeight="1">
      <c r="A374" s="444"/>
      <c r="B374" s="430"/>
      <c r="C374" s="431" t="s">
        <v>1071</v>
      </c>
      <c r="D374" s="431" t="s">
        <v>1101</v>
      </c>
      <c r="E374" s="293" t="s">
        <v>1114</v>
      </c>
      <c r="F374" s="292" t="s">
        <v>824</v>
      </c>
      <c r="G374">
        <f t="shared" ca="1" si="5"/>
        <v>0</v>
      </c>
    </row>
    <row r="375" spans="1:7" hidden="1">
      <c r="A375" s="444"/>
      <c r="B375" s="430"/>
      <c r="C375" s="431"/>
      <c r="D375" s="431"/>
      <c r="E375" s="293" t="s">
        <v>1115</v>
      </c>
      <c r="F375" s="292" t="s">
        <v>824</v>
      </c>
      <c r="G375">
        <f t="shared" ca="1" si="5"/>
        <v>0</v>
      </c>
    </row>
    <row r="376" spans="1:7" hidden="1">
      <c r="A376" s="444"/>
      <c r="B376" s="430"/>
      <c r="C376" s="431"/>
      <c r="D376" s="431"/>
      <c r="E376" s="293" t="s">
        <v>1116</v>
      </c>
      <c r="F376" s="292" t="s">
        <v>824</v>
      </c>
      <c r="G376">
        <f t="shared" ca="1" si="5"/>
        <v>0</v>
      </c>
    </row>
    <row r="377" spans="1:7" ht="15" hidden="1" customHeight="1">
      <c r="A377" s="444"/>
      <c r="B377" s="430"/>
      <c r="C377" s="431"/>
      <c r="D377" s="431" t="s">
        <v>1102</v>
      </c>
      <c r="E377" s="431"/>
      <c r="F377" s="292" t="s">
        <v>824</v>
      </c>
      <c r="G377">
        <f t="shared" ca="1" si="5"/>
        <v>0</v>
      </c>
    </row>
    <row r="378" spans="1:7" ht="15" hidden="1" customHeight="1">
      <c r="A378" s="444"/>
      <c r="B378" s="430"/>
      <c r="C378" s="431" t="s">
        <v>1072</v>
      </c>
      <c r="D378" s="431" t="s">
        <v>1103</v>
      </c>
      <c r="E378" s="431"/>
      <c r="F378" s="292" t="s">
        <v>824</v>
      </c>
      <c r="G378">
        <f t="shared" ca="1" si="5"/>
        <v>27</v>
      </c>
    </row>
    <row r="379" spans="1:7" ht="15" hidden="1" customHeight="1">
      <c r="A379" s="444"/>
      <c r="B379" s="430"/>
      <c r="C379" s="431"/>
      <c r="D379" s="431" t="s">
        <v>1104</v>
      </c>
      <c r="E379" s="431"/>
      <c r="F379" s="292" t="s">
        <v>824</v>
      </c>
      <c r="G379" t="str">
        <f t="shared" ca="1" si="5"/>
        <v/>
      </c>
    </row>
    <row r="380" spans="1:7" ht="15" hidden="1" customHeight="1">
      <c r="A380" s="444"/>
      <c r="B380" s="430"/>
      <c r="C380" s="431" t="s">
        <v>1073</v>
      </c>
      <c r="D380" s="431"/>
      <c r="E380" s="431"/>
      <c r="F380" s="292" t="s">
        <v>786</v>
      </c>
      <c r="G380" t="str">
        <f t="shared" ca="1" si="5"/>
        <v xml:space="preserve">во вторую смену </v>
      </c>
    </row>
    <row r="381" spans="1:7" hidden="1">
      <c r="A381" s="444"/>
      <c r="B381" s="430"/>
      <c r="C381" s="293"/>
      <c r="D381" s="293"/>
      <c r="E381" s="293" t="s">
        <v>1117</v>
      </c>
      <c r="F381" s="292" t="s">
        <v>786</v>
      </c>
      <c r="G381">
        <f t="shared" ca="1" si="5"/>
        <v>0</v>
      </c>
    </row>
    <row r="382" spans="1:7" ht="15" hidden="1" customHeight="1">
      <c r="A382" s="444"/>
      <c r="B382" s="430"/>
      <c r="C382" s="431" t="s">
        <v>1495</v>
      </c>
      <c r="D382" s="431"/>
      <c r="E382" s="431" t="s">
        <v>1118</v>
      </c>
      <c r="F382" s="294" t="s">
        <v>786</v>
      </c>
      <c r="G382">
        <f t="shared" ca="1" si="5"/>
        <v>0</v>
      </c>
    </row>
    <row r="383" spans="1:7" hidden="1">
      <c r="A383" s="444"/>
      <c r="B383" s="430"/>
      <c r="C383" s="431"/>
      <c r="D383" s="431"/>
      <c r="E383" s="431"/>
      <c r="F383" s="294" t="s">
        <v>824</v>
      </c>
      <c r="G383">
        <f t="shared" ca="1" si="5"/>
        <v>0</v>
      </c>
    </row>
    <row r="384" spans="1:7" ht="15" hidden="1" customHeight="1">
      <c r="A384" s="444"/>
      <c r="B384" s="430"/>
      <c r="C384" s="431"/>
      <c r="D384" s="431"/>
      <c r="E384" s="431" t="s">
        <v>1118</v>
      </c>
      <c r="F384" s="294" t="s">
        <v>786</v>
      </c>
      <c r="G384">
        <f t="shared" ca="1" si="5"/>
        <v>0</v>
      </c>
    </row>
    <row r="385" spans="1:7" hidden="1">
      <c r="A385" s="444"/>
      <c r="B385" s="430"/>
      <c r="C385" s="431"/>
      <c r="D385" s="431"/>
      <c r="E385" s="431"/>
      <c r="F385" s="294" t="s">
        <v>824</v>
      </c>
      <c r="G385">
        <f t="shared" ca="1" si="5"/>
        <v>0</v>
      </c>
    </row>
    <row r="386" spans="1:7" ht="15" hidden="1" customHeight="1">
      <c r="A386" s="444"/>
      <c r="B386" s="430"/>
      <c r="C386" s="431" t="s">
        <v>1496</v>
      </c>
      <c r="D386" s="431"/>
      <c r="E386" s="293" t="s">
        <v>1119</v>
      </c>
      <c r="F386" s="294" t="s">
        <v>1125</v>
      </c>
      <c r="G386">
        <f t="shared" ca="1" si="5"/>
        <v>0</v>
      </c>
    </row>
    <row r="387" spans="1:7" hidden="1">
      <c r="A387" s="444"/>
      <c r="B387" s="430"/>
      <c r="C387" s="431"/>
      <c r="D387" s="431"/>
      <c r="E387" s="293" t="s">
        <v>1120</v>
      </c>
      <c r="F387" s="294" t="s">
        <v>824</v>
      </c>
      <c r="G387">
        <f t="shared" ca="1" si="5"/>
        <v>0</v>
      </c>
    </row>
    <row r="388" spans="1:7" ht="15" hidden="1" customHeight="1">
      <c r="A388" s="444"/>
      <c r="B388" s="430" t="s">
        <v>1062</v>
      </c>
      <c r="C388" s="431" t="s">
        <v>1076</v>
      </c>
      <c r="D388" s="431" t="s">
        <v>1105</v>
      </c>
      <c r="E388" s="293" t="s">
        <v>1121</v>
      </c>
      <c r="F388" s="292" t="s">
        <v>824</v>
      </c>
      <c r="G388">
        <f t="shared" ca="1" si="5"/>
        <v>0</v>
      </c>
    </row>
    <row r="389" spans="1:7" hidden="1">
      <c r="A389" s="444"/>
      <c r="B389" s="430"/>
      <c r="C389" s="431"/>
      <c r="D389" s="431"/>
      <c r="E389" s="293" t="s">
        <v>1122</v>
      </c>
      <c r="F389" s="292" t="s">
        <v>824</v>
      </c>
      <c r="G389">
        <f t="shared" ref="G389:G452" ca="1" si="6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390" spans="1:7" ht="15" hidden="1" customHeight="1">
      <c r="A390" s="444"/>
      <c r="B390" s="430"/>
      <c r="C390" s="431"/>
      <c r="D390" s="431" t="s">
        <v>1106</v>
      </c>
      <c r="E390" s="293" t="s">
        <v>1121</v>
      </c>
      <c r="F390" s="292" t="s">
        <v>824</v>
      </c>
      <c r="G390">
        <f t="shared" ca="1" si="6"/>
        <v>0</v>
      </c>
    </row>
    <row r="391" spans="1:7" hidden="1">
      <c r="A391" s="444"/>
      <c r="B391" s="430"/>
      <c r="C391" s="431"/>
      <c r="D391" s="431"/>
      <c r="E391" s="293" t="s">
        <v>1122</v>
      </c>
      <c r="F391" s="292" t="s">
        <v>824</v>
      </c>
      <c r="G391">
        <f t="shared" ca="1" si="6"/>
        <v>0</v>
      </c>
    </row>
    <row r="392" spans="1:7" ht="15" hidden="1" customHeight="1">
      <c r="A392" s="444"/>
      <c r="B392" s="430"/>
      <c r="C392" s="431"/>
      <c r="D392" s="431" t="s">
        <v>1107</v>
      </c>
      <c r="E392" s="293" t="s">
        <v>1121</v>
      </c>
      <c r="F392" s="292" t="s">
        <v>824</v>
      </c>
      <c r="G392">
        <f t="shared" ca="1" si="6"/>
        <v>0</v>
      </c>
    </row>
    <row r="393" spans="1:7" hidden="1">
      <c r="A393" s="444"/>
      <c r="B393" s="430"/>
      <c r="C393" s="431"/>
      <c r="D393" s="431"/>
      <c r="E393" s="293" t="s">
        <v>1122</v>
      </c>
      <c r="F393" s="292" t="s">
        <v>824</v>
      </c>
      <c r="G393">
        <f t="shared" ca="1" si="6"/>
        <v>0</v>
      </c>
    </row>
    <row r="394" spans="1:7" ht="15" hidden="1" customHeight="1">
      <c r="A394" s="444"/>
      <c r="B394" s="430"/>
      <c r="C394" s="431"/>
      <c r="D394" s="431" t="s">
        <v>1108</v>
      </c>
      <c r="E394" s="293" t="s">
        <v>1121</v>
      </c>
      <c r="F394" s="292" t="s">
        <v>824</v>
      </c>
      <c r="G394">
        <f t="shared" ca="1" si="6"/>
        <v>0</v>
      </c>
    </row>
    <row r="395" spans="1:7" hidden="1">
      <c r="A395" s="444"/>
      <c r="B395" s="430"/>
      <c r="C395" s="431"/>
      <c r="D395" s="431"/>
      <c r="E395" s="293" t="s">
        <v>1122</v>
      </c>
      <c r="F395" s="292" t="s">
        <v>824</v>
      </c>
      <c r="G395">
        <f t="shared" ca="1" si="6"/>
        <v>0</v>
      </c>
    </row>
    <row r="396" spans="1:7" ht="15" hidden="1" customHeight="1">
      <c r="A396" s="444"/>
      <c r="B396" s="430"/>
      <c r="C396" s="431"/>
      <c r="D396" s="431" t="s">
        <v>1109</v>
      </c>
      <c r="E396" s="293" t="s">
        <v>1121</v>
      </c>
      <c r="F396" s="292" t="s">
        <v>824</v>
      </c>
      <c r="G396">
        <f t="shared" ca="1" si="6"/>
        <v>0</v>
      </c>
    </row>
    <row r="397" spans="1:7" hidden="1">
      <c r="A397" s="444"/>
      <c r="B397" s="430"/>
      <c r="C397" s="431"/>
      <c r="D397" s="431"/>
      <c r="E397" s="293" t="s">
        <v>1122</v>
      </c>
      <c r="F397" s="292" t="s">
        <v>824</v>
      </c>
      <c r="G397">
        <f t="shared" ca="1" si="6"/>
        <v>0</v>
      </c>
    </row>
    <row r="398" spans="1:7" ht="15" hidden="1" customHeight="1">
      <c r="A398" s="444"/>
      <c r="B398" s="430"/>
      <c r="C398" s="431"/>
      <c r="D398" s="431" t="s">
        <v>1110</v>
      </c>
      <c r="E398" s="293" t="s">
        <v>1121</v>
      </c>
      <c r="F398" s="292" t="s">
        <v>824</v>
      </c>
      <c r="G398">
        <f t="shared" ca="1" si="6"/>
        <v>0</v>
      </c>
    </row>
    <row r="399" spans="1:7" hidden="1">
      <c r="A399" s="444"/>
      <c r="B399" s="430"/>
      <c r="C399" s="431"/>
      <c r="D399" s="431"/>
      <c r="E399" s="293" t="s">
        <v>1122</v>
      </c>
      <c r="F399" s="292" t="s">
        <v>824</v>
      </c>
      <c r="G399">
        <f t="shared" ca="1" si="6"/>
        <v>0</v>
      </c>
    </row>
    <row r="400" spans="1:7" ht="15" hidden="1" customHeight="1">
      <c r="A400" s="444"/>
      <c r="B400" s="430" t="s">
        <v>1063</v>
      </c>
      <c r="C400" s="431" t="s">
        <v>1077</v>
      </c>
      <c r="D400" s="431"/>
      <c r="E400" s="431"/>
      <c r="F400" s="292" t="s">
        <v>786</v>
      </c>
      <c r="G400" t="str">
        <f t="shared" ca="1" si="6"/>
        <v xml:space="preserve">до 0,5 ставки </v>
      </c>
    </row>
    <row r="401" spans="1:7" ht="15" hidden="1" customHeight="1">
      <c r="A401" s="444"/>
      <c r="B401" s="430"/>
      <c r="C401" s="431" t="s">
        <v>1078</v>
      </c>
      <c r="D401" s="431"/>
      <c r="E401" s="431"/>
      <c r="F401" s="292" t="s">
        <v>786</v>
      </c>
      <c r="G401" t="str">
        <f t="shared" ca="1" si="6"/>
        <v>высшее педагогическое образование по направлению подготовки, соответствующему преподаваемому предмету</v>
      </c>
    </row>
    <row r="402" spans="1:7" ht="15" hidden="1" customHeight="1">
      <c r="A402" s="444"/>
      <c r="B402" s="430"/>
      <c r="C402" s="431" t="s">
        <v>1079</v>
      </c>
      <c r="D402" s="431"/>
      <c r="E402" s="431"/>
      <c r="F402" s="292" t="s">
        <v>1126</v>
      </c>
      <c r="G402">
        <f t="shared" ca="1" si="6"/>
        <v>0</v>
      </c>
    </row>
    <row r="403" spans="1:7" ht="15" hidden="1" customHeight="1">
      <c r="A403" s="444"/>
      <c r="B403" s="430"/>
      <c r="C403" s="431" t="s">
        <v>1080</v>
      </c>
      <c r="D403" s="431" t="s">
        <v>1111</v>
      </c>
      <c r="E403" s="431"/>
      <c r="F403" s="292" t="s">
        <v>786</v>
      </c>
      <c r="G403">
        <f t="shared" ca="1" si="6"/>
        <v>0</v>
      </c>
    </row>
    <row r="404" spans="1:7" ht="15" hidden="1" customHeight="1">
      <c r="A404" s="444"/>
      <c r="B404" s="430"/>
      <c r="C404" s="431"/>
      <c r="D404" s="431" t="s">
        <v>1112</v>
      </c>
      <c r="E404" s="431"/>
      <c r="F404" s="292" t="s">
        <v>786</v>
      </c>
      <c r="G404">
        <f t="shared" ca="1" si="6"/>
        <v>0</v>
      </c>
    </row>
    <row r="405" spans="1:7" ht="15" hidden="1" customHeight="1">
      <c r="A405" s="444"/>
      <c r="B405" s="430"/>
      <c r="C405" s="431"/>
      <c r="D405" s="431" t="s">
        <v>1113</v>
      </c>
      <c r="E405" s="431"/>
      <c r="F405" s="292" t="s">
        <v>786</v>
      </c>
      <c r="G405">
        <f t="shared" ca="1" si="6"/>
        <v>0</v>
      </c>
    </row>
    <row r="406" spans="1:7" ht="15" hidden="1" customHeight="1">
      <c r="A406" s="444"/>
      <c r="B406" s="430"/>
      <c r="C406" s="431" t="s">
        <v>1081</v>
      </c>
      <c r="D406" s="431"/>
      <c r="E406" s="431"/>
      <c r="F406" s="292" t="s">
        <v>786</v>
      </c>
      <c r="G406" t="str">
        <f t="shared" ca="1" si="6"/>
        <v xml:space="preserve">от 25 до 30 лет </v>
      </c>
    </row>
    <row r="407" spans="1:7" ht="15" hidden="1" customHeight="1">
      <c r="A407" s="444"/>
      <c r="B407" s="430"/>
      <c r="C407" s="431" t="s">
        <v>1082</v>
      </c>
      <c r="D407" s="431"/>
      <c r="E407" s="431"/>
      <c r="F407" s="292" t="s">
        <v>786</v>
      </c>
      <c r="G407" t="str">
        <f t="shared" ca="1" si="6"/>
        <v xml:space="preserve">высшая квалификационная категория </v>
      </c>
    </row>
    <row r="408" spans="1:7" ht="15" hidden="1" customHeight="1">
      <c r="A408" s="444"/>
      <c r="B408" s="430"/>
      <c r="C408" s="431" t="s">
        <v>1497</v>
      </c>
      <c r="D408" s="431"/>
      <c r="E408" s="293" t="s">
        <v>1123</v>
      </c>
      <c r="F408" s="292" t="s">
        <v>1126</v>
      </c>
      <c r="G408">
        <f t="shared" ca="1" si="6"/>
        <v>0</v>
      </c>
    </row>
    <row r="409" spans="1:7" hidden="1">
      <c r="A409" s="444"/>
      <c r="B409" s="430"/>
      <c r="C409" s="431"/>
      <c r="D409" s="431"/>
      <c r="E409" s="293" t="s">
        <v>1124</v>
      </c>
      <c r="F409" s="292" t="s">
        <v>786</v>
      </c>
      <c r="G409">
        <f t="shared" ca="1" si="6"/>
        <v>2020</v>
      </c>
    </row>
    <row r="410" spans="1:7" hidden="1">
      <c r="A410" s="444"/>
      <c r="B410" s="430"/>
      <c r="C410" s="431"/>
      <c r="D410" s="431"/>
      <c r="E410" s="293" t="s">
        <v>1113</v>
      </c>
      <c r="F410" s="292" t="s">
        <v>1127</v>
      </c>
      <c r="G410" t="str">
        <f t="shared" ca="1" si="6"/>
        <v xml:space="preserve">СКИРО ПК и ПРО </v>
      </c>
    </row>
    <row r="411" spans="1:7" ht="15" hidden="1" customHeight="1">
      <c r="A411" s="444"/>
      <c r="B411" s="430" t="s">
        <v>1064</v>
      </c>
      <c r="C411" s="430" t="s">
        <v>1533</v>
      </c>
      <c r="D411" s="430"/>
      <c r="E411" s="430"/>
      <c r="F411" s="292" t="s">
        <v>786</v>
      </c>
      <c r="G411" t="str">
        <f t="shared" ca="1" si="6"/>
        <v>да</v>
      </c>
    </row>
    <row r="412" spans="1:7" ht="15" hidden="1" customHeight="1">
      <c r="A412" s="444"/>
      <c r="B412" s="430"/>
      <c r="C412" s="430" t="s">
        <v>1085</v>
      </c>
      <c r="D412" s="430"/>
      <c r="E412" s="430"/>
      <c r="F412" s="292" t="s">
        <v>786</v>
      </c>
      <c r="G412" t="str">
        <f t="shared" ca="1" si="6"/>
        <v>да</v>
      </c>
    </row>
    <row r="413" spans="1:7" ht="15" hidden="1" customHeight="1">
      <c r="A413" s="444"/>
      <c r="B413" s="430"/>
      <c r="C413" s="430" t="s">
        <v>1534</v>
      </c>
      <c r="D413" s="430"/>
      <c r="E413" s="430"/>
      <c r="F413" s="292" t="s">
        <v>786</v>
      </c>
      <c r="G413" t="str">
        <f t="shared" ca="1" si="6"/>
        <v>да</v>
      </c>
    </row>
    <row r="414" spans="1:7" ht="15" hidden="1" customHeight="1">
      <c r="A414" s="444"/>
      <c r="B414" s="430"/>
      <c r="C414" s="430" t="s">
        <v>1535</v>
      </c>
      <c r="D414" s="430"/>
      <c r="E414" s="430"/>
      <c r="F414" s="292" t="s">
        <v>786</v>
      </c>
      <c r="G414" t="str">
        <f t="shared" ca="1" si="6"/>
        <v>да</v>
      </c>
    </row>
    <row r="415" spans="1:7" ht="15" hidden="1" customHeight="1">
      <c r="A415" s="444"/>
      <c r="B415" s="430"/>
      <c r="C415" s="430" t="s">
        <v>1417</v>
      </c>
      <c r="D415" s="430"/>
      <c r="E415" s="430"/>
      <c r="F415" s="292" t="s">
        <v>786</v>
      </c>
      <c r="G415" t="str">
        <f t="shared" ca="1" si="6"/>
        <v>да</v>
      </c>
    </row>
    <row r="416" spans="1:7" ht="15" hidden="1" customHeight="1">
      <c r="A416" s="444"/>
      <c r="B416" s="430"/>
      <c r="C416" s="431" t="s">
        <v>1536</v>
      </c>
      <c r="D416" s="431"/>
      <c r="E416" s="431"/>
      <c r="F416" s="292" t="s">
        <v>786</v>
      </c>
      <c r="G416" t="str">
        <f t="shared" ca="1" si="6"/>
        <v>да</v>
      </c>
    </row>
    <row r="417" spans="1:7" ht="15" hidden="1" customHeight="1">
      <c r="A417" s="444"/>
      <c r="B417" s="430"/>
      <c r="C417" s="430" t="s">
        <v>1090</v>
      </c>
      <c r="D417" s="430"/>
      <c r="E417" s="430"/>
      <c r="F417" s="292" t="s">
        <v>786</v>
      </c>
      <c r="G417" t="str">
        <f t="shared" ca="1" si="6"/>
        <v>да</v>
      </c>
    </row>
    <row r="418" spans="1:7" ht="15" hidden="1" customHeight="1">
      <c r="A418" s="444"/>
      <c r="B418" s="430"/>
      <c r="C418" s="430" t="s">
        <v>1419</v>
      </c>
      <c r="D418" s="430"/>
      <c r="E418" s="430"/>
      <c r="F418" s="292" t="s">
        <v>786</v>
      </c>
      <c r="G418" t="str">
        <f t="shared" ca="1" si="6"/>
        <v>да</v>
      </c>
    </row>
    <row r="419" spans="1:7" ht="15" hidden="1" customHeight="1">
      <c r="A419" s="444"/>
      <c r="B419" s="430"/>
      <c r="C419" s="431" t="s">
        <v>1537</v>
      </c>
      <c r="D419" s="431"/>
      <c r="E419" s="431"/>
      <c r="F419" s="292" t="s">
        <v>786</v>
      </c>
      <c r="G419" t="str">
        <f t="shared" ca="1" si="6"/>
        <v>да</v>
      </c>
    </row>
    <row r="420" spans="1:7" ht="15" hidden="1" customHeight="1">
      <c r="A420" s="444"/>
      <c r="B420" s="430"/>
      <c r="C420" s="430" t="s">
        <v>1421</v>
      </c>
      <c r="D420" s="430"/>
      <c r="E420" s="430"/>
      <c r="F420" s="292" t="s">
        <v>786</v>
      </c>
      <c r="G420" t="str">
        <f t="shared" ca="1" si="6"/>
        <v>да</v>
      </c>
    </row>
    <row r="421" spans="1:7" ht="15" hidden="1" customHeight="1">
      <c r="A421" s="430" t="s">
        <v>1489</v>
      </c>
      <c r="B421" s="430"/>
      <c r="C421" s="433" t="s">
        <v>1094</v>
      </c>
      <c r="D421" s="433"/>
      <c r="E421" s="433"/>
      <c r="F421" s="292" t="s">
        <v>824</v>
      </c>
      <c r="G421">
        <f t="shared" ca="1" si="6"/>
        <v>0</v>
      </c>
    </row>
    <row r="422" spans="1:7" ht="15" hidden="1" customHeight="1">
      <c r="A422" s="430"/>
      <c r="B422" s="430"/>
      <c r="C422" s="433" t="s">
        <v>1538</v>
      </c>
      <c r="D422" s="433"/>
      <c r="E422" s="433"/>
      <c r="F422" s="292" t="s">
        <v>824</v>
      </c>
      <c r="G422">
        <f t="shared" ca="1" si="6"/>
        <v>0</v>
      </c>
    </row>
    <row r="423" spans="1:7" ht="15" hidden="1" customHeight="1">
      <c r="A423" s="430"/>
      <c r="B423" s="430"/>
      <c r="C423" s="433" t="s">
        <v>1539</v>
      </c>
      <c r="D423" s="433"/>
      <c r="E423" s="433"/>
      <c r="F423" s="292" t="s">
        <v>824</v>
      </c>
      <c r="G423">
        <f t="shared" ca="1" si="6"/>
        <v>0</v>
      </c>
    </row>
    <row r="424" spans="1:7" ht="15" hidden="1" customHeight="1">
      <c r="A424" s="430"/>
      <c r="B424" s="430"/>
      <c r="C424" s="433" t="s">
        <v>1540</v>
      </c>
      <c r="D424" s="433"/>
      <c r="E424" s="433"/>
      <c r="F424" s="292" t="s">
        <v>824</v>
      </c>
      <c r="G424">
        <f t="shared" ca="1" si="6"/>
        <v>0</v>
      </c>
    </row>
    <row r="425" spans="1:7" ht="15" hidden="1" customHeight="1">
      <c r="A425" s="444" t="s">
        <v>1490</v>
      </c>
      <c r="B425" s="436" t="s">
        <v>1488</v>
      </c>
      <c r="C425" s="436"/>
      <c r="D425" s="436"/>
      <c r="E425" s="436"/>
      <c r="F425" s="291" t="s">
        <v>786</v>
      </c>
      <c r="G425" t="str">
        <f t="shared" ca="1" si="6"/>
        <v>2 класс</v>
      </c>
    </row>
    <row r="426" spans="1:7" ht="15" hidden="1" customHeight="1">
      <c r="A426" s="444"/>
      <c r="B426" s="430" t="s">
        <v>1060</v>
      </c>
      <c r="C426" s="431" t="s">
        <v>1065</v>
      </c>
      <c r="D426" s="431"/>
      <c r="E426" s="431"/>
      <c r="F426" s="293" t="s">
        <v>890</v>
      </c>
      <c r="G426">
        <f t="shared" ca="1" si="6"/>
        <v>27</v>
      </c>
    </row>
    <row r="427" spans="1:7" ht="15" hidden="1" customHeight="1">
      <c r="A427" s="444"/>
      <c r="B427" s="430"/>
      <c r="C427" s="431" t="s">
        <v>1066</v>
      </c>
      <c r="D427" s="431"/>
      <c r="E427" s="431"/>
      <c r="F427" s="293" t="s">
        <v>890</v>
      </c>
      <c r="G427">
        <f t="shared" ca="1" si="6"/>
        <v>0</v>
      </c>
    </row>
    <row r="428" spans="1:7" ht="15" hidden="1" customHeight="1">
      <c r="A428" s="444"/>
      <c r="B428" s="430"/>
      <c r="C428" s="431" t="s">
        <v>1067</v>
      </c>
      <c r="D428" s="431"/>
      <c r="E428" s="431"/>
      <c r="F428" s="293" t="s">
        <v>890</v>
      </c>
      <c r="G428">
        <f t="shared" ca="1" si="6"/>
        <v>0</v>
      </c>
    </row>
    <row r="429" spans="1:7" ht="15" hidden="1" customHeight="1">
      <c r="A429" s="444"/>
      <c r="B429" s="430"/>
      <c r="C429" s="431" t="s">
        <v>1068</v>
      </c>
      <c r="D429" s="431"/>
      <c r="E429" s="431"/>
      <c r="F429" s="293" t="s">
        <v>890</v>
      </c>
      <c r="G429">
        <f t="shared" ca="1" si="6"/>
        <v>10</v>
      </c>
    </row>
    <row r="430" spans="1:7" ht="15" hidden="1" customHeight="1">
      <c r="A430" s="444"/>
      <c r="B430" s="430"/>
      <c r="C430" s="431" t="s">
        <v>1069</v>
      </c>
      <c r="D430" s="431" t="s">
        <v>1098</v>
      </c>
      <c r="E430" s="431"/>
      <c r="F430" s="293" t="s">
        <v>890</v>
      </c>
      <c r="G430">
        <f t="shared" ca="1" si="6"/>
        <v>4</v>
      </c>
    </row>
    <row r="431" spans="1:7" ht="15" hidden="1" customHeight="1">
      <c r="A431" s="444"/>
      <c r="B431" s="430"/>
      <c r="C431" s="431"/>
      <c r="D431" s="431" t="s">
        <v>1099</v>
      </c>
      <c r="E431" s="431"/>
      <c r="F431" s="293" t="s">
        <v>890</v>
      </c>
      <c r="G431">
        <f t="shared" ca="1" si="6"/>
        <v>7</v>
      </c>
    </row>
    <row r="432" spans="1:7" ht="15" hidden="1" customHeight="1">
      <c r="A432" s="444"/>
      <c r="B432" s="430"/>
      <c r="C432" s="431"/>
      <c r="D432" s="431" t="s">
        <v>1100</v>
      </c>
      <c r="E432" s="431"/>
      <c r="F432" s="293" t="s">
        <v>890</v>
      </c>
      <c r="G432">
        <f t="shared" ca="1" si="6"/>
        <v>0</v>
      </c>
    </row>
    <row r="433" spans="1:7" ht="15" hidden="1" customHeight="1">
      <c r="A433" s="444"/>
      <c r="B433" s="430" t="s">
        <v>1061</v>
      </c>
      <c r="C433" s="431" t="s">
        <v>1070</v>
      </c>
      <c r="D433" s="431"/>
      <c r="E433" s="431"/>
      <c r="F433" s="292" t="s">
        <v>786</v>
      </c>
      <c r="G433" t="str">
        <f t="shared" ca="1" si="6"/>
        <v>– «Школа России»;</v>
      </c>
    </row>
    <row r="434" spans="1:7" ht="15" hidden="1" customHeight="1">
      <c r="A434" s="444"/>
      <c r="B434" s="430"/>
      <c r="C434" s="431" t="s">
        <v>1071</v>
      </c>
      <c r="D434" s="431" t="s">
        <v>1101</v>
      </c>
      <c r="E434" s="293" t="s">
        <v>1114</v>
      </c>
      <c r="F434" s="292" t="s">
        <v>824</v>
      </c>
      <c r="G434">
        <f t="shared" ca="1" si="6"/>
        <v>0</v>
      </c>
    </row>
    <row r="435" spans="1:7" hidden="1">
      <c r="A435" s="444"/>
      <c r="B435" s="430"/>
      <c r="C435" s="431"/>
      <c r="D435" s="431"/>
      <c r="E435" s="293" t="s">
        <v>1115</v>
      </c>
      <c r="F435" s="292" t="s">
        <v>824</v>
      </c>
      <c r="G435">
        <f t="shared" ca="1" si="6"/>
        <v>0</v>
      </c>
    </row>
    <row r="436" spans="1:7" hidden="1">
      <c r="A436" s="444"/>
      <c r="B436" s="430"/>
      <c r="C436" s="431"/>
      <c r="D436" s="431"/>
      <c r="E436" s="293" t="s">
        <v>1116</v>
      </c>
      <c r="F436" s="292" t="s">
        <v>824</v>
      </c>
      <c r="G436">
        <f t="shared" ca="1" si="6"/>
        <v>0</v>
      </c>
    </row>
    <row r="437" spans="1:7" ht="15" hidden="1" customHeight="1">
      <c r="A437" s="444"/>
      <c r="B437" s="430"/>
      <c r="C437" s="431"/>
      <c r="D437" s="431" t="s">
        <v>1102</v>
      </c>
      <c r="E437" s="431"/>
      <c r="F437" s="292" t="s">
        <v>824</v>
      </c>
      <c r="G437">
        <f t="shared" ca="1" si="6"/>
        <v>0</v>
      </c>
    </row>
    <row r="438" spans="1:7" ht="15" hidden="1" customHeight="1">
      <c r="A438" s="444"/>
      <c r="B438" s="430"/>
      <c r="C438" s="431" t="s">
        <v>1072</v>
      </c>
      <c r="D438" s="431" t="s">
        <v>1103</v>
      </c>
      <c r="E438" s="431"/>
      <c r="F438" s="292" t="s">
        <v>824</v>
      </c>
      <c r="G438">
        <f t="shared" ca="1" si="6"/>
        <v>27</v>
      </c>
    </row>
    <row r="439" spans="1:7" ht="15" hidden="1" customHeight="1">
      <c r="A439" s="444"/>
      <c r="B439" s="430"/>
      <c r="C439" s="431"/>
      <c r="D439" s="431" t="s">
        <v>1104</v>
      </c>
      <c r="E439" s="431"/>
      <c r="F439" s="292" t="s">
        <v>824</v>
      </c>
      <c r="G439" t="str">
        <f t="shared" ca="1" si="6"/>
        <v/>
      </c>
    </row>
    <row r="440" spans="1:7" ht="15" hidden="1" customHeight="1">
      <c r="A440" s="444"/>
      <c r="B440" s="430"/>
      <c r="C440" s="431" t="s">
        <v>1073</v>
      </c>
      <c r="D440" s="431"/>
      <c r="E440" s="431"/>
      <c r="F440" s="292" t="s">
        <v>786</v>
      </c>
      <c r="G440" t="str">
        <f t="shared" ca="1" si="6"/>
        <v xml:space="preserve">во вторую смену </v>
      </c>
    </row>
    <row r="441" spans="1:7" hidden="1">
      <c r="A441" s="444"/>
      <c r="B441" s="430"/>
      <c r="C441" s="293"/>
      <c r="D441" s="293"/>
      <c r="E441" s="293" t="s">
        <v>1117</v>
      </c>
      <c r="F441" s="292" t="s">
        <v>786</v>
      </c>
      <c r="G441">
        <f t="shared" ca="1" si="6"/>
        <v>0</v>
      </c>
    </row>
    <row r="442" spans="1:7" ht="15" hidden="1" customHeight="1">
      <c r="A442" s="444"/>
      <c r="B442" s="430"/>
      <c r="C442" s="431" t="s">
        <v>1495</v>
      </c>
      <c r="D442" s="431"/>
      <c r="E442" s="431" t="s">
        <v>1118</v>
      </c>
      <c r="F442" s="294" t="s">
        <v>786</v>
      </c>
      <c r="G442">
        <f t="shared" ca="1" si="6"/>
        <v>0</v>
      </c>
    </row>
    <row r="443" spans="1:7" hidden="1">
      <c r="A443" s="444"/>
      <c r="B443" s="430"/>
      <c r="C443" s="431"/>
      <c r="D443" s="431"/>
      <c r="E443" s="431"/>
      <c r="F443" s="294" t="s">
        <v>824</v>
      </c>
      <c r="G443">
        <f t="shared" ca="1" si="6"/>
        <v>0</v>
      </c>
    </row>
    <row r="444" spans="1:7" ht="15" hidden="1" customHeight="1">
      <c r="A444" s="444"/>
      <c r="B444" s="430"/>
      <c r="C444" s="431"/>
      <c r="D444" s="431"/>
      <c r="E444" s="431" t="s">
        <v>1118</v>
      </c>
      <c r="F444" s="294" t="s">
        <v>786</v>
      </c>
      <c r="G444">
        <f t="shared" ca="1" si="6"/>
        <v>0</v>
      </c>
    </row>
    <row r="445" spans="1:7" hidden="1">
      <c r="A445" s="444"/>
      <c r="B445" s="430"/>
      <c r="C445" s="431"/>
      <c r="D445" s="431"/>
      <c r="E445" s="431"/>
      <c r="F445" s="294" t="s">
        <v>824</v>
      </c>
      <c r="G445">
        <f t="shared" ca="1" si="6"/>
        <v>0</v>
      </c>
    </row>
    <row r="446" spans="1:7" ht="15" hidden="1" customHeight="1">
      <c r="A446" s="444"/>
      <c r="B446" s="430"/>
      <c r="C446" s="431" t="s">
        <v>1496</v>
      </c>
      <c r="D446" s="431"/>
      <c r="E446" s="293" t="s">
        <v>1119</v>
      </c>
      <c r="F446" s="294" t="s">
        <v>1125</v>
      </c>
      <c r="G446">
        <f t="shared" ca="1" si="6"/>
        <v>0</v>
      </c>
    </row>
    <row r="447" spans="1:7" hidden="1">
      <c r="A447" s="444"/>
      <c r="B447" s="430"/>
      <c r="C447" s="431"/>
      <c r="D447" s="431"/>
      <c r="E447" s="293" t="s">
        <v>1120</v>
      </c>
      <c r="F447" s="294" t="s">
        <v>824</v>
      </c>
      <c r="G447">
        <f t="shared" ca="1" si="6"/>
        <v>0</v>
      </c>
    </row>
    <row r="448" spans="1:7" ht="15" hidden="1" customHeight="1">
      <c r="A448" s="444"/>
      <c r="B448" s="430" t="s">
        <v>1062</v>
      </c>
      <c r="C448" s="431" t="s">
        <v>1076</v>
      </c>
      <c r="D448" s="431" t="s">
        <v>1105</v>
      </c>
      <c r="E448" s="293" t="s">
        <v>1121</v>
      </c>
      <c r="F448" s="292" t="s">
        <v>824</v>
      </c>
      <c r="G448">
        <f t="shared" ca="1" si="6"/>
        <v>0</v>
      </c>
    </row>
    <row r="449" spans="1:7" hidden="1">
      <c r="A449" s="444"/>
      <c r="B449" s="430"/>
      <c r="C449" s="431"/>
      <c r="D449" s="431"/>
      <c r="E449" s="293" t="s">
        <v>1122</v>
      </c>
      <c r="F449" s="292" t="s">
        <v>824</v>
      </c>
      <c r="G449">
        <f t="shared" ca="1" si="6"/>
        <v>0</v>
      </c>
    </row>
    <row r="450" spans="1:7" ht="15" hidden="1" customHeight="1">
      <c r="A450" s="444"/>
      <c r="B450" s="430"/>
      <c r="C450" s="431"/>
      <c r="D450" s="431" t="s">
        <v>1106</v>
      </c>
      <c r="E450" s="293" t="s">
        <v>1121</v>
      </c>
      <c r="F450" s="292" t="s">
        <v>824</v>
      </c>
      <c r="G450">
        <f t="shared" ca="1" si="6"/>
        <v>0</v>
      </c>
    </row>
    <row r="451" spans="1:7" hidden="1">
      <c r="A451" s="444"/>
      <c r="B451" s="430"/>
      <c r="C451" s="431"/>
      <c r="D451" s="431"/>
      <c r="E451" s="293" t="s">
        <v>1122</v>
      </c>
      <c r="F451" s="292" t="s">
        <v>824</v>
      </c>
      <c r="G451">
        <f t="shared" ca="1" si="6"/>
        <v>0</v>
      </c>
    </row>
    <row r="452" spans="1:7" ht="15" hidden="1" customHeight="1">
      <c r="A452" s="444"/>
      <c r="B452" s="430"/>
      <c r="C452" s="431"/>
      <c r="D452" s="431" t="s">
        <v>1107</v>
      </c>
      <c r="E452" s="293" t="s">
        <v>1121</v>
      </c>
      <c r="F452" s="292" t="s">
        <v>824</v>
      </c>
      <c r="G452">
        <f t="shared" ca="1" si="6"/>
        <v>0</v>
      </c>
    </row>
    <row r="453" spans="1:7" hidden="1">
      <c r="A453" s="444"/>
      <c r="B453" s="430"/>
      <c r="C453" s="431"/>
      <c r="D453" s="431"/>
      <c r="E453" s="293" t="s">
        <v>1122</v>
      </c>
      <c r="F453" s="292" t="s">
        <v>824</v>
      </c>
      <c r="G453">
        <f t="shared" ref="G453:G516" ca="1" si="7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454" spans="1:7" ht="15" hidden="1" customHeight="1">
      <c r="A454" s="444"/>
      <c r="B454" s="430"/>
      <c r="C454" s="431"/>
      <c r="D454" s="431" t="s">
        <v>1108</v>
      </c>
      <c r="E454" s="293" t="s">
        <v>1121</v>
      </c>
      <c r="F454" s="292" t="s">
        <v>824</v>
      </c>
      <c r="G454">
        <f t="shared" ca="1" si="7"/>
        <v>0</v>
      </c>
    </row>
    <row r="455" spans="1:7" hidden="1">
      <c r="A455" s="444"/>
      <c r="B455" s="430"/>
      <c r="C455" s="431"/>
      <c r="D455" s="431"/>
      <c r="E455" s="293" t="s">
        <v>1122</v>
      </c>
      <c r="F455" s="292" t="s">
        <v>824</v>
      </c>
      <c r="G455">
        <f t="shared" ca="1" si="7"/>
        <v>0</v>
      </c>
    </row>
    <row r="456" spans="1:7" ht="15" hidden="1" customHeight="1">
      <c r="A456" s="444"/>
      <c r="B456" s="430"/>
      <c r="C456" s="431"/>
      <c r="D456" s="431" t="s">
        <v>1109</v>
      </c>
      <c r="E456" s="293" t="s">
        <v>1121</v>
      </c>
      <c r="F456" s="292" t="s">
        <v>824</v>
      </c>
      <c r="G456">
        <f t="shared" ca="1" si="7"/>
        <v>0</v>
      </c>
    </row>
    <row r="457" spans="1:7" hidden="1">
      <c r="A457" s="444"/>
      <c r="B457" s="430"/>
      <c r="C457" s="431"/>
      <c r="D457" s="431"/>
      <c r="E457" s="293" t="s">
        <v>1122</v>
      </c>
      <c r="F457" s="292" t="s">
        <v>824</v>
      </c>
      <c r="G457">
        <f t="shared" ca="1" si="7"/>
        <v>0</v>
      </c>
    </row>
    <row r="458" spans="1:7" ht="15" hidden="1" customHeight="1">
      <c r="A458" s="444"/>
      <c r="B458" s="430"/>
      <c r="C458" s="431"/>
      <c r="D458" s="431" t="s">
        <v>1110</v>
      </c>
      <c r="E458" s="293" t="s">
        <v>1121</v>
      </c>
      <c r="F458" s="292" t="s">
        <v>824</v>
      </c>
      <c r="G458">
        <f t="shared" ca="1" si="7"/>
        <v>0</v>
      </c>
    </row>
    <row r="459" spans="1:7" hidden="1">
      <c r="A459" s="444"/>
      <c r="B459" s="430"/>
      <c r="C459" s="431"/>
      <c r="D459" s="431"/>
      <c r="E459" s="293" t="s">
        <v>1122</v>
      </c>
      <c r="F459" s="292" t="s">
        <v>824</v>
      </c>
      <c r="G459">
        <f t="shared" ca="1" si="7"/>
        <v>0</v>
      </c>
    </row>
    <row r="460" spans="1:7" ht="15" hidden="1" customHeight="1">
      <c r="A460" s="444"/>
      <c r="B460" s="430" t="s">
        <v>1063</v>
      </c>
      <c r="C460" s="431" t="s">
        <v>1077</v>
      </c>
      <c r="D460" s="431"/>
      <c r="E460" s="431"/>
      <c r="F460" s="292" t="s">
        <v>786</v>
      </c>
      <c r="G460" t="str">
        <f t="shared" ca="1" si="7"/>
        <v xml:space="preserve">от 1,25 до 1,5 ставки </v>
      </c>
    </row>
    <row r="461" spans="1:7" ht="15" hidden="1" customHeight="1">
      <c r="A461" s="444"/>
      <c r="B461" s="430"/>
      <c r="C461" s="431" t="s">
        <v>1078</v>
      </c>
      <c r="D461" s="431"/>
      <c r="E461" s="431"/>
      <c r="F461" s="292" t="s">
        <v>786</v>
      </c>
      <c r="G461" t="str">
        <f t="shared" ca="1" si="7"/>
        <v>высшее педагогическое образование по направлению подготовки, соответствующему преподаваемому предмету</v>
      </c>
    </row>
    <row r="462" spans="1:7" ht="15" hidden="1" customHeight="1">
      <c r="A462" s="444"/>
      <c r="B462" s="430"/>
      <c r="C462" s="431" t="s">
        <v>1079</v>
      </c>
      <c r="D462" s="431"/>
      <c r="E462" s="431"/>
      <c r="F462" s="292" t="s">
        <v>1126</v>
      </c>
      <c r="G462">
        <f t="shared" ca="1" si="7"/>
        <v>0</v>
      </c>
    </row>
    <row r="463" spans="1:7" ht="15" hidden="1" customHeight="1">
      <c r="A463" s="444"/>
      <c r="B463" s="430"/>
      <c r="C463" s="431" t="s">
        <v>1080</v>
      </c>
      <c r="D463" s="431" t="s">
        <v>1111</v>
      </c>
      <c r="E463" s="431"/>
      <c r="F463" s="292" t="s">
        <v>786</v>
      </c>
      <c r="G463">
        <f t="shared" ca="1" si="7"/>
        <v>0</v>
      </c>
    </row>
    <row r="464" spans="1:7" ht="15" hidden="1" customHeight="1">
      <c r="A464" s="444"/>
      <c r="B464" s="430"/>
      <c r="C464" s="431"/>
      <c r="D464" s="431" t="s">
        <v>1112</v>
      </c>
      <c r="E464" s="431"/>
      <c r="F464" s="292" t="s">
        <v>786</v>
      </c>
      <c r="G464">
        <f t="shared" ca="1" si="7"/>
        <v>0</v>
      </c>
    </row>
    <row r="465" spans="1:7" ht="15" hidden="1" customHeight="1">
      <c r="A465" s="444"/>
      <c r="B465" s="430"/>
      <c r="C465" s="431"/>
      <c r="D465" s="431" t="s">
        <v>1113</v>
      </c>
      <c r="E465" s="431"/>
      <c r="F465" s="292" t="s">
        <v>786</v>
      </c>
      <c r="G465">
        <f t="shared" ca="1" si="7"/>
        <v>0</v>
      </c>
    </row>
    <row r="466" spans="1:7" ht="15" hidden="1" customHeight="1">
      <c r="A466" s="444"/>
      <c r="B466" s="430"/>
      <c r="C466" s="431" t="s">
        <v>1081</v>
      </c>
      <c r="D466" s="431"/>
      <c r="E466" s="431"/>
      <c r="F466" s="292" t="s">
        <v>786</v>
      </c>
      <c r="G466" t="str">
        <f t="shared" ca="1" si="7"/>
        <v xml:space="preserve">от 5 до 10 лет </v>
      </c>
    </row>
    <row r="467" spans="1:7" ht="15" hidden="1" customHeight="1">
      <c r="A467" s="444"/>
      <c r="B467" s="430"/>
      <c r="C467" s="431" t="s">
        <v>1082</v>
      </c>
      <c r="D467" s="431"/>
      <c r="E467" s="431"/>
      <c r="F467" s="292" t="s">
        <v>786</v>
      </c>
      <c r="G467" t="str">
        <f t="shared" ca="1" si="7"/>
        <v xml:space="preserve">первая квалификационная категория </v>
      </c>
    </row>
    <row r="468" spans="1:7" ht="15" hidden="1" customHeight="1">
      <c r="A468" s="444"/>
      <c r="B468" s="430"/>
      <c r="C468" s="431" t="s">
        <v>1497</v>
      </c>
      <c r="D468" s="431"/>
      <c r="E468" s="293" t="s">
        <v>1123</v>
      </c>
      <c r="F468" s="292" t="s">
        <v>1126</v>
      </c>
      <c r="G468">
        <f t="shared" ca="1" si="7"/>
        <v>0</v>
      </c>
    </row>
    <row r="469" spans="1:7" hidden="1">
      <c r="A469" s="444"/>
      <c r="B469" s="430"/>
      <c r="C469" s="431"/>
      <c r="D469" s="431"/>
      <c r="E469" s="293" t="s">
        <v>1124</v>
      </c>
      <c r="F469" s="292" t="s">
        <v>786</v>
      </c>
      <c r="G469">
        <f t="shared" ca="1" si="7"/>
        <v>2021</v>
      </c>
    </row>
    <row r="470" spans="1:7" hidden="1">
      <c r="A470" s="444"/>
      <c r="B470" s="430"/>
      <c r="C470" s="431"/>
      <c r="D470" s="431"/>
      <c r="E470" s="293" t="s">
        <v>1113</v>
      </c>
      <c r="F470" s="292" t="s">
        <v>1127</v>
      </c>
      <c r="G470" t="str">
        <f t="shared" ca="1" si="7"/>
        <v xml:space="preserve">СКИРО ПК и ПРО </v>
      </c>
    </row>
    <row r="471" spans="1:7" ht="15" hidden="1" customHeight="1">
      <c r="A471" s="444"/>
      <c r="B471" s="430" t="s">
        <v>1064</v>
      </c>
      <c r="C471" s="430" t="s">
        <v>1533</v>
      </c>
      <c r="D471" s="430"/>
      <c r="E471" s="430"/>
      <c r="F471" s="292" t="s">
        <v>786</v>
      </c>
      <c r="G471" t="str">
        <f t="shared" ca="1" si="7"/>
        <v>да</v>
      </c>
    </row>
    <row r="472" spans="1:7" ht="15" hidden="1" customHeight="1">
      <c r="A472" s="444"/>
      <c r="B472" s="430"/>
      <c r="C472" s="430" t="s">
        <v>1085</v>
      </c>
      <c r="D472" s="430"/>
      <c r="E472" s="430"/>
      <c r="F472" s="292" t="s">
        <v>786</v>
      </c>
      <c r="G472" t="str">
        <f t="shared" ca="1" si="7"/>
        <v>да</v>
      </c>
    </row>
    <row r="473" spans="1:7" ht="15" hidden="1" customHeight="1">
      <c r="A473" s="444"/>
      <c r="B473" s="430"/>
      <c r="C473" s="430" t="s">
        <v>1534</v>
      </c>
      <c r="D473" s="430"/>
      <c r="E473" s="430"/>
      <c r="F473" s="292" t="s">
        <v>786</v>
      </c>
      <c r="G473" t="str">
        <f t="shared" ca="1" si="7"/>
        <v>да</v>
      </c>
    </row>
    <row r="474" spans="1:7" ht="15" hidden="1" customHeight="1">
      <c r="A474" s="444"/>
      <c r="B474" s="430"/>
      <c r="C474" s="430" t="s">
        <v>1535</v>
      </c>
      <c r="D474" s="430"/>
      <c r="E474" s="430"/>
      <c r="F474" s="292" t="s">
        <v>786</v>
      </c>
      <c r="G474" t="str">
        <f t="shared" ca="1" si="7"/>
        <v>да</v>
      </c>
    </row>
    <row r="475" spans="1:7" ht="15" hidden="1" customHeight="1">
      <c r="A475" s="444"/>
      <c r="B475" s="430"/>
      <c r="C475" s="430" t="s">
        <v>1417</v>
      </c>
      <c r="D475" s="430"/>
      <c r="E475" s="430"/>
      <c r="F475" s="292" t="s">
        <v>786</v>
      </c>
      <c r="G475" t="str">
        <f t="shared" ca="1" si="7"/>
        <v>да</v>
      </c>
    </row>
    <row r="476" spans="1:7" ht="15" hidden="1" customHeight="1">
      <c r="A476" s="444"/>
      <c r="B476" s="430"/>
      <c r="C476" s="431" t="s">
        <v>1536</v>
      </c>
      <c r="D476" s="431"/>
      <c r="E476" s="431"/>
      <c r="F476" s="292" t="s">
        <v>786</v>
      </c>
      <c r="G476" t="str">
        <f t="shared" ca="1" si="7"/>
        <v>да</v>
      </c>
    </row>
    <row r="477" spans="1:7" ht="15" hidden="1" customHeight="1">
      <c r="A477" s="444"/>
      <c r="B477" s="430"/>
      <c r="C477" s="430" t="s">
        <v>1090</v>
      </c>
      <c r="D477" s="430"/>
      <c r="E477" s="430"/>
      <c r="F477" s="292" t="s">
        <v>786</v>
      </c>
      <c r="G477" t="str">
        <f t="shared" ca="1" si="7"/>
        <v>да</v>
      </c>
    </row>
    <row r="478" spans="1:7" ht="15" hidden="1" customHeight="1">
      <c r="A478" s="444"/>
      <c r="B478" s="430"/>
      <c r="C478" s="430" t="s">
        <v>1419</v>
      </c>
      <c r="D478" s="430"/>
      <c r="E478" s="430"/>
      <c r="F478" s="292" t="s">
        <v>786</v>
      </c>
      <c r="G478" t="str">
        <f t="shared" ca="1" si="7"/>
        <v>да</v>
      </c>
    </row>
    <row r="479" spans="1:7" ht="15" hidden="1" customHeight="1">
      <c r="A479" s="444"/>
      <c r="B479" s="430"/>
      <c r="C479" s="431" t="s">
        <v>1537</v>
      </c>
      <c r="D479" s="431"/>
      <c r="E479" s="431"/>
      <c r="F479" s="292" t="s">
        <v>786</v>
      </c>
      <c r="G479" t="str">
        <f t="shared" ca="1" si="7"/>
        <v>да</v>
      </c>
    </row>
    <row r="480" spans="1:7" ht="15" hidden="1" customHeight="1">
      <c r="A480" s="444"/>
      <c r="B480" s="430"/>
      <c r="C480" s="430" t="s">
        <v>1421</v>
      </c>
      <c r="D480" s="430"/>
      <c r="E480" s="430"/>
      <c r="F480" s="292" t="s">
        <v>786</v>
      </c>
      <c r="G480" t="str">
        <f t="shared" ca="1" si="7"/>
        <v>да</v>
      </c>
    </row>
    <row r="481" spans="1:7" ht="15" hidden="1" customHeight="1">
      <c r="A481" s="430" t="s">
        <v>1489</v>
      </c>
      <c r="B481" s="430"/>
      <c r="C481" s="433" t="s">
        <v>1094</v>
      </c>
      <c r="D481" s="433"/>
      <c r="E481" s="433"/>
      <c r="F481" s="292" t="s">
        <v>824</v>
      </c>
      <c r="G481">
        <f t="shared" ca="1" si="7"/>
        <v>0</v>
      </c>
    </row>
    <row r="482" spans="1:7" ht="15" hidden="1" customHeight="1">
      <c r="A482" s="430"/>
      <c r="B482" s="430"/>
      <c r="C482" s="433" t="s">
        <v>1538</v>
      </c>
      <c r="D482" s="433"/>
      <c r="E482" s="433"/>
      <c r="F482" s="292" t="s">
        <v>824</v>
      </c>
      <c r="G482">
        <f t="shared" ca="1" si="7"/>
        <v>0</v>
      </c>
    </row>
    <row r="483" spans="1:7" ht="15" hidden="1" customHeight="1">
      <c r="A483" s="430"/>
      <c r="B483" s="430"/>
      <c r="C483" s="433" t="s">
        <v>1539</v>
      </c>
      <c r="D483" s="433"/>
      <c r="E483" s="433"/>
      <c r="F483" s="292" t="s">
        <v>824</v>
      </c>
      <c r="G483">
        <f t="shared" ca="1" si="7"/>
        <v>0</v>
      </c>
    </row>
    <row r="484" spans="1:7" ht="15" hidden="1" customHeight="1">
      <c r="A484" s="430"/>
      <c r="B484" s="430"/>
      <c r="C484" s="433" t="s">
        <v>1540</v>
      </c>
      <c r="D484" s="433"/>
      <c r="E484" s="433"/>
      <c r="F484" s="292" t="s">
        <v>824</v>
      </c>
      <c r="G484">
        <f t="shared" ca="1" si="7"/>
        <v>0</v>
      </c>
    </row>
    <row r="485" spans="1:7" ht="15" hidden="1" customHeight="1">
      <c r="A485" s="444" t="s">
        <v>1490</v>
      </c>
      <c r="B485" s="436" t="s">
        <v>1488</v>
      </c>
      <c r="C485" s="436"/>
      <c r="D485" s="436"/>
      <c r="E485" s="436"/>
      <c r="F485" s="291" t="s">
        <v>786</v>
      </c>
      <c r="G485" t="str">
        <f t="shared" ca="1" si="7"/>
        <v>2 класс</v>
      </c>
    </row>
    <row r="486" spans="1:7" ht="15" hidden="1" customHeight="1">
      <c r="A486" s="444"/>
      <c r="B486" s="430" t="s">
        <v>1060</v>
      </c>
      <c r="C486" s="431" t="s">
        <v>1065</v>
      </c>
      <c r="D486" s="431"/>
      <c r="E486" s="431"/>
      <c r="F486" s="293" t="s">
        <v>890</v>
      </c>
      <c r="G486">
        <f t="shared" ca="1" si="7"/>
        <v>27</v>
      </c>
    </row>
    <row r="487" spans="1:7" ht="15" hidden="1" customHeight="1">
      <c r="A487" s="444"/>
      <c r="B487" s="430"/>
      <c r="C487" s="431" t="s">
        <v>1066</v>
      </c>
      <c r="D487" s="431"/>
      <c r="E487" s="431"/>
      <c r="F487" s="293" t="s">
        <v>890</v>
      </c>
      <c r="G487">
        <f t="shared" ca="1" si="7"/>
        <v>0</v>
      </c>
    </row>
    <row r="488" spans="1:7" ht="15" hidden="1" customHeight="1">
      <c r="A488" s="444"/>
      <c r="B488" s="430"/>
      <c r="C488" s="431" t="s">
        <v>1067</v>
      </c>
      <c r="D488" s="431"/>
      <c r="E488" s="431"/>
      <c r="F488" s="293" t="s">
        <v>890</v>
      </c>
      <c r="G488">
        <f t="shared" ca="1" si="7"/>
        <v>0</v>
      </c>
    </row>
    <row r="489" spans="1:7" ht="15" hidden="1" customHeight="1">
      <c r="A489" s="444"/>
      <c r="B489" s="430"/>
      <c r="C489" s="431" t="s">
        <v>1068</v>
      </c>
      <c r="D489" s="431"/>
      <c r="E489" s="431"/>
      <c r="F489" s="293" t="s">
        <v>890</v>
      </c>
      <c r="G489">
        <f t="shared" ca="1" si="7"/>
        <v>6</v>
      </c>
    </row>
    <row r="490" spans="1:7" ht="15" hidden="1" customHeight="1">
      <c r="A490" s="444"/>
      <c r="B490" s="430"/>
      <c r="C490" s="431" t="s">
        <v>1069</v>
      </c>
      <c r="D490" s="431" t="s">
        <v>1098</v>
      </c>
      <c r="E490" s="431"/>
      <c r="F490" s="293" t="s">
        <v>890</v>
      </c>
      <c r="G490">
        <f t="shared" ca="1" si="7"/>
        <v>7</v>
      </c>
    </row>
    <row r="491" spans="1:7" ht="15" hidden="1" customHeight="1">
      <c r="A491" s="444"/>
      <c r="B491" s="430"/>
      <c r="C491" s="431"/>
      <c r="D491" s="431" t="s">
        <v>1099</v>
      </c>
      <c r="E491" s="431"/>
      <c r="F491" s="293" t="s">
        <v>890</v>
      </c>
      <c r="G491">
        <f t="shared" ca="1" si="7"/>
        <v>15</v>
      </c>
    </row>
    <row r="492" spans="1:7" ht="15" hidden="1" customHeight="1">
      <c r="A492" s="444"/>
      <c r="B492" s="430"/>
      <c r="C492" s="431"/>
      <c r="D492" s="431" t="s">
        <v>1100</v>
      </c>
      <c r="E492" s="431"/>
      <c r="F492" s="293" t="s">
        <v>890</v>
      </c>
      <c r="G492">
        <f t="shared" ca="1" si="7"/>
        <v>0</v>
      </c>
    </row>
    <row r="493" spans="1:7" ht="15" hidden="1" customHeight="1">
      <c r="A493" s="444"/>
      <c r="B493" s="430" t="s">
        <v>1061</v>
      </c>
      <c r="C493" s="431" t="s">
        <v>1070</v>
      </c>
      <c r="D493" s="431"/>
      <c r="E493" s="431"/>
      <c r="F493" s="292" t="s">
        <v>786</v>
      </c>
      <c r="G493" t="str">
        <f t="shared" ca="1" si="7"/>
        <v>– «Школа России»;</v>
      </c>
    </row>
    <row r="494" spans="1:7" ht="15" hidden="1" customHeight="1">
      <c r="A494" s="444"/>
      <c r="B494" s="430"/>
      <c r="C494" s="431" t="s">
        <v>1071</v>
      </c>
      <c r="D494" s="431" t="s">
        <v>1101</v>
      </c>
      <c r="E494" s="293" t="s">
        <v>1114</v>
      </c>
      <c r="F494" s="292" t="s">
        <v>824</v>
      </c>
      <c r="G494">
        <f t="shared" ca="1" si="7"/>
        <v>0</v>
      </c>
    </row>
    <row r="495" spans="1:7" hidden="1">
      <c r="A495" s="444"/>
      <c r="B495" s="430"/>
      <c r="C495" s="431"/>
      <c r="D495" s="431"/>
      <c r="E495" s="293" t="s">
        <v>1115</v>
      </c>
      <c r="F495" s="292" t="s">
        <v>824</v>
      </c>
      <c r="G495">
        <f t="shared" ca="1" si="7"/>
        <v>0</v>
      </c>
    </row>
    <row r="496" spans="1:7" hidden="1">
      <c r="A496" s="444"/>
      <c r="B496" s="430"/>
      <c r="C496" s="431"/>
      <c r="D496" s="431"/>
      <c r="E496" s="293" t="s">
        <v>1116</v>
      </c>
      <c r="F496" s="292" t="s">
        <v>824</v>
      </c>
      <c r="G496">
        <f t="shared" ca="1" si="7"/>
        <v>0</v>
      </c>
    </row>
    <row r="497" spans="1:7" ht="15" hidden="1" customHeight="1">
      <c r="A497" s="444"/>
      <c r="B497" s="430"/>
      <c r="C497" s="431"/>
      <c r="D497" s="431" t="s">
        <v>1102</v>
      </c>
      <c r="E497" s="431"/>
      <c r="F497" s="292" t="s">
        <v>824</v>
      </c>
      <c r="G497">
        <f t="shared" ca="1" si="7"/>
        <v>0</v>
      </c>
    </row>
    <row r="498" spans="1:7" ht="15" hidden="1" customHeight="1">
      <c r="A498" s="444"/>
      <c r="B498" s="430"/>
      <c r="C498" s="431" t="s">
        <v>1072</v>
      </c>
      <c r="D498" s="431" t="s">
        <v>1103</v>
      </c>
      <c r="E498" s="431"/>
      <c r="F498" s="292" t="s">
        <v>824</v>
      </c>
      <c r="G498">
        <f t="shared" ca="1" si="7"/>
        <v>27</v>
      </c>
    </row>
    <row r="499" spans="1:7" ht="15" hidden="1" customHeight="1">
      <c r="A499" s="444"/>
      <c r="B499" s="430"/>
      <c r="C499" s="431"/>
      <c r="D499" s="431" t="s">
        <v>1104</v>
      </c>
      <c r="E499" s="431"/>
      <c r="F499" s="292" t="s">
        <v>824</v>
      </c>
      <c r="G499" t="str">
        <f t="shared" ca="1" si="7"/>
        <v/>
      </c>
    </row>
    <row r="500" spans="1:7" ht="15" hidden="1" customHeight="1">
      <c r="A500" s="444"/>
      <c r="B500" s="430"/>
      <c r="C500" s="431" t="s">
        <v>1073</v>
      </c>
      <c r="D500" s="431"/>
      <c r="E500" s="431"/>
      <c r="F500" s="292" t="s">
        <v>786</v>
      </c>
      <c r="G500" t="str">
        <f t="shared" ca="1" si="7"/>
        <v xml:space="preserve">во вторую смену </v>
      </c>
    </row>
    <row r="501" spans="1:7" hidden="1">
      <c r="A501" s="444"/>
      <c r="B501" s="430"/>
      <c r="C501" s="293"/>
      <c r="D501" s="293"/>
      <c r="E501" s="293" t="s">
        <v>1117</v>
      </c>
      <c r="F501" s="292" t="s">
        <v>786</v>
      </c>
      <c r="G501">
        <f t="shared" ca="1" si="7"/>
        <v>0</v>
      </c>
    </row>
    <row r="502" spans="1:7" ht="15" hidden="1" customHeight="1">
      <c r="A502" s="444"/>
      <c r="B502" s="430"/>
      <c r="C502" s="431" t="s">
        <v>1495</v>
      </c>
      <c r="D502" s="431"/>
      <c r="E502" s="431" t="s">
        <v>1118</v>
      </c>
      <c r="F502" s="294" t="s">
        <v>786</v>
      </c>
      <c r="G502">
        <f t="shared" ca="1" si="7"/>
        <v>0</v>
      </c>
    </row>
    <row r="503" spans="1:7" hidden="1">
      <c r="A503" s="444"/>
      <c r="B503" s="430"/>
      <c r="C503" s="431"/>
      <c r="D503" s="431"/>
      <c r="E503" s="431"/>
      <c r="F503" s="294" t="s">
        <v>824</v>
      </c>
      <c r="G503">
        <f t="shared" ca="1" si="7"/>
        <v>0</v>
      </c>
    </row>
    <row r="504" spans="1:7" ht="15" hidden="1" customHeight="1">
      <c r="A504" s="444"/>
      <c r="B504" s="430"/>
      <c r="C504" s="431"/>
      <c r="D504" s="431"/>
      <c r="E504" s="431" t="s">
        <v>1118</v>
      </c>
      <c r="F504" s="294" t="s">
        <v>786</v>
      </c>
      <c r="G504">
        <f t="shared" ca="1" si="7"/>
        <v>0</v>
      </c>
    </row>
    <row r="505" spans="1:7" hidden="1">
      <c r="A505" s="444"/>
      <c r="B505" s="430"/>
      <c r="C505" s="431"/>
      <c r="D505" s="431"/>
      <c r="E505" s="431"/>
      <c r="F505" s="294" t="s">
        <v>824</v>
      </c>
      <c r="G505">
        <f t="shared" ca="1" si="7"/>
        <v>0</v>
      </c>
    </row>
    <row r="506" spans="1:7" ht="15" hidden="1" customHeight="1">
      <c r="A506" s="444"/>
      <c r="B506" s="430"/>
      <c r="C506" s="431" t="s">
        <v>1496</v>
      </c>
      <c r="D506" s="431"/>
      <c r="E506" s="293" t="s">
        <v>1119</v>
      </c>
      <c r="F506" s="294" t="s">
        <v>1125</v>
      </c>
      <c r="G506">
        <f t="shared" ca="1" si="7"/>
        <v>0</v>
      </c>
    </row>
    <row r="507" spans="1:7" hidden="1">
      <c r="A507" s="444"/>
      <c r="B507" s="430"/>
      <c r="C507" s="431"/>
      <c r="D507" s="431"/>
      <c r="E507" s="293" t="s">
        <v>1120</v>
      </c>
      <c r="F507" s="294" t="s">
        <v>824</v>
      </c>
      <c r="G507">
        <f t="shared" ca="1" si="7"/>
        <v>0</v>
      </c>
    </row>
    <row r="508" spans="1:7" ht="15" hidden="1" customHeight="1">
      <c r="A508" s="444"/>
      <c r="B508" s="430" t="s">
        <v>1062</v>
      </c>
      <c r="C508" s="431" t="s">
        <v>1076</v>
      </c>
      <c r="D508" s="431" t="s">
        <v>1105</v>
      </c>
      <c r="E508" s="293" t="s">
        <v>1121</v>
      </c>
      <c r="F508" s="292" t="s">
        <v>824</v>
      </c>
      <c r="G508">
        <f t="shared" ca="1" si="7"/>
        <v>0</v>
      </c>
    </row>
    <row r="509" spans="1:7" hidden="1">
      <c r="A509" s="444"/>
      <c r="B509" s="430"/>
      <c r="C509" s="431"/>
      <c r="D509" s="431"/>
      <c r="E509" s="293" t="s">
        <v>1122</v>
      </c>
      <c r="F509" s="292" t="s">
        <v>824</v>
      </c>
      <c r="G509">
        <f t="shared" ca="1" si="7"/>
        <v>0</v>
      </c>
    </row>
    <row r="510" spans="1:7" ht="15" hidden="1" customHeight="1">
      <c r="A510" s="444"/>
      <c r="B510" s="430"/>
      <c r="C510" s="431"/>
      <c r="D510" s="431" t="s">
        <v>1106</v>
      </c>
      <c r="E510" s="293" t="s">
        <v>1121</v>
      </c>
      <c r="F510" s="292" t="s">
        <v>824</v>
      </c>
      <c r="G510">
        <f t="shared" ca="1" si="7"/>
        <v>27</v>
      </c>
    </row>
    <row r="511" spans="1:7" hidden="1">
      <c r="A511" s="444"/>
      <c r="B511" s="430"/>
      <c r="C511" s="431"/>
      <c r="D511" s="431"/>
      <c r="E511" s="293" t="s">
        <v>1122</v>
      </c>
      <c r="F511" s="292" t="s">
        <v>824</v>
      </c>
      <c r="G511">
        <f t="shared" ca="1" si="7"/>
        <v>0</v>
      </c>
    </row>
    <row r="512" spans="1:7" ht="15" hidden="1" customHeight="1">
      <c r="A512" s="444"/>
      <c r="B512" s="430"/>
      <c r="C512" s="431"/>
      <c r="D512" s="431" t="s">
        <v>1107</v>
      </c>
      <c r="E512" s="293" t="s">
        <v>1121</v>
      </c>
      <c r="F512" s="292" t="s">
        <v>824</v>
      </c>
      <c r="G512">
        <f t="shared" ca="1" si="7"/>
        <v>0</v>
      </c>
    </row>
    <row r="513" spans="1:7" hidden="1">
      <c r="A513" s="444"/>
      <c r="B513" s="430"/>
      <c r="C513" s="431"/>
      <c r="D513" s="431"/>
      <c r="E513" s="293" t="s">
        <v>1122</v>
      </c>
      <c r="F513" s="292" t="s">
        <v>824</v>
      </c>
      <c r="G513">
        <f t="shared" ca="1" si="7"/>
        <v>0</v>
      </c>
    </row>
    <row r="514" spans="1:7" ht="15" hidden="1" customHeight="1">
      <c r="A514" s="444"/>
      <c r="B514" s="430"/>
      <c r="C514" s="431"/>
      <c r="D514" s="431" t="s">
        <v>1108</v>
      </c>
      <c r="E514" s="293" t="s">
        <v>1121</v>
      </c>
      <c r="F514" s="292" t="s">
        <v>824</v>
      </c>
      <c r="G514">
        <f t="shared" ca="1" si="7"/>
        <v>0</v>
      </c>
    </row>
    <row r="515" spans="1:7" hidden="1">
      <c r="A515" s="444"/>
      <c r="B515" s="430"/>
      <c r="C515" s="431"/>
      <c r="D515" s="431"/>
      <c r="E515" s="293" t="s">
        <v>1122</v>
      </c>
      <c r="F515" s="292" t="s">
        <v>824</v>
      </c>
      <c r="G515">
        <f t="shared" ca="1" si="7"/>
        <v>0</v>
      </c>
    </row>
    <row r="516" spans="1:7" ht="15" hidden="1" customHeight="1">
      <c r="A516" s="444"/>
      <c r="B516" s="430"/>
      <c r="C516" s="431"/>
      <c r="D516" s="431" t="s">
        <v>1109</v>
      </c>
      <c r="E516" s="293" t="s">
        <v>1121</v>
      </c>
      <c r="F516" s="292" t="s">
        <v>824</v>
      </c>
      <c r="G516">
        <f t="shared" ca="1" si="7"/>
        <v>0</v>
      </c>
    </row>
    <row r="517" spans="1:7" hidden="1">
      <c r="A517" s="444"/>
      <c r="B517" s="430"/>
      <c r="C517" s="431"/>
      <c r="D517" s="431"/>
      <c r="E517" s="293" t="s">
        <v>1122</v>
      </c>
      <c r="F517" s="292" t="s">
        <v>824</v>
      </c>
      <c r="G517">
        <f t="shared" ref="G517:G580" ca="1" si="8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518" spans="1:7" ht="15" hidden="1" customHeight="1">
      <c r="A518" s="444"/>
      <c r="B518" s="430"/>
      <c r="C518" s="431"/>
      <c r="D518" s="431" t="s">
        <v>1110</v>
      </c>
      <c r="E518" s="293" t="s">
        <v>1121</v>
      </c>
      <c r="F518" s="292" t="s">
        <v>824</v>
      </c>
      <c r="G518">
        <f t="shared" ca="1" si="8"/>
        <v>0</v>
      </c>
    </row>
    <row r="519" spans="1:7" hidden="1">
      <c r="A519" s="444"/>
      <c r="B519" s="430"/>
      <c r="C519" s="431"/>
      <c r="D519" s="431"/>
      <c r="E519" s="293" t="s">
        <v>1122</v>
      </c>
      <c r="F519" s="292" t="s">
        <v>824</v>
      </c>
      <c r="G519">
        <f t="shared" ca="1" si="8"/>
        <v>0</v>
      </c>
    </row>
    <row r="520" spans="1:7" ht="15" hidden="1" customHeight="1">
      <c r="A520" s="444"/>
      <c r="B520" s="430" t="s">
        <v>1063</v>
      </c>
      <c r="C520" s="431" t="s">
        <v>1077</v>
      </c>
      <c r="D520" s="431"/>
      <c r="E520" s="431"/>
      <c r="F520" s="292" t="s">
        <v>786</v>
      </c>
      <c r="G520" t="str">
        <f t="shared" ca="1" si="8"/>
        <v xml:space="preserve">от 1 до 1,25 ставки </v>
      </c>
    </row>
    <row r="521" spans="1:7" ht="15" hidden="1" customHeight="1">
      <c r="A521" s="444"/>
      <c r="B521" s="430"/>
      <c r="C521" s="431" t="s">
        <v>1078</v>
      </c>
      <c r="D521" s="431"/>
      <c r="E521" s="431"/>
      <c r="F521" s="292" t="s">
        <v>786</v>
      </c>
      <c r="G521" t="str">
        <f t="shared" ca="1" si="8"/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522" spans="1:7" ht="15" hidden="1" customHeight="1">
      <c r="A522" s="444"/>
      <c r="B522" s="430"/>
      <c r="C522" s="431" t="s">
        <v>1079</v>
      </c>
      <c r="D522" s="431"/>
      <c r="E522" s="431"/>
      <c r="F522" s="292" t="s">
        <v>1126</v>
      </c>
      <c r="G522">
        <f t="shared" ca="1" si="8"/>
        <v>0</v>
      </c>
    </row>
    <row r="523" spans="1:7" ht="15" hidden="1" customHeight="1">
      <c r="A523" s="444"/>
      <c r="B523" s="430"/>
      <c r="C523" s="431" t="s">
        <v>1080</v>
      </c>
      <c r="D523" s="431" t="s">
        <v>1111</v>
      </c>
      <c r="E523" s="431"/>
      <c r="F523" s="292" t="s">
        <v>786</v>
      </c>
      <c r="G523">
        <f t="shared" ca="1" si="8"/>
        <v>0</v>
      </c>
    </row>
    <row r="524" spans="1:7" ht="15" hidden="1" customHeight="1">
      <c r="A524" s="444"/>
      <c r="B524" s="430"/>
      <c r="C524" s="431"/>
      <c r="D524" s="431" t="s">
        <v>1112</v>
      </c>
      <c r="E524" s="431"/>
      <c r="F524" s="292" t="s">
        <v>786</v>
      </c>
      <c r="G524">
        <f t="shared" ca="1" si="8"/>
        <v>0</v>
      </c>
    </row>
    <row r="525" spans="1:7" ht="15" hidden="1" customHeight="1">
      <c r="A525" s="444"/>
      <c r="B525" s="430"/>
      <c r="C525" s="431"/>
      <c r="D525" s="431" t="s">
        <v>1113</v>
      </c>
      <c r="E525" s="431"/>
      <c r="F525" s="292" t="s">
        <v>786</v>
      </c>
      <c r="G525">
        <f t="shared" ca="1" si="8"/>
        <v>0</v>
      </c>
    </row>
    <row r="526" spans="1:7" ht="15" hidden="1" customHeight="1">
      <c r="A526" s="444"/>
      <c r="B526" s="430"/>
      <c r="C526" s="431" t="s">
        <v>1081</v>
      </c>
      <c r="D526" s="431"/>
      <c r="E526" s="431"/>
      <c r="F526" s="292" t="s">
        <v>786</v>
      </c>
      <c r="G526" t="str">
        <f t="shared" ca="1" si="8"/>
        <v xml:space="preserve">от 3 до 5 лет </v>
      </c>
    </row>
    <row r="527" spans="1:7" ht="15" hidden="1" customHeight="1">
      <c r="A527" s="444"/>
      <c r="B527" s="430"/>
      <c r="C527" s="431" t="s">
        <v>1082</v>
      </c>
      <c r="D527" s="431"/>
      <c r="E527" s="431"/>
      <c r="F527" s="292" t="s">
        <v>786</v>
      </c>
      <c r="G527">
        <f t="shared" ca="1" si="8"/>
        <v>0</v>
      </c>
    </row>
    <row r="528" spans="1:7" ht="15" hidden="1" customHeight="1">
      <c r="A528" s="444"/>
      <c r="B528" s="430"/>
      <c r="C528" s="431" t="s">
        <v>1497</v>
      </c>
      <c r="D528" s="431"/>
      <c r="E528" s="293" t="s">
        <v>1123</v>
      </c>
      <c r="F528" s="292" t="s">
        <v>1126</v>
      </c>
      <c r="G528">
        <f t="shared" ca="1" si="8"/>
        <v>0</v>
      </c>
    </row>
    <row r="529" spans="1:7" hidden="1">
      <c r="A529" s="444"/>
      <c r="B529" s="430"/>
      <c r="C529" s="431"/>
      <c r="D529" s="431"/>
      <c r="E529" s="293" t="s">
        <v>1124</v>
      </c>
      <c r="F529" s="292" t="s">
        <v>786</v>
      </c>
      <c r="G529">
        <f t="shared" ca="1" si="8"/>
        <v>2022</v>
      </c>
    </row>
    <row r="530" spans="1:7" hidden="1">
      <c r="A530" s="444"/>
      <c r="B530" s="430"/>
      <c r="C530" s="431"/>
      <c r="D530" s="431"/>
      <c r="E530" s="293" t="s">
        <v>1113</v>
      </c>
      <c r="F530" s="292" t="s">
        <v>1127</v>
      </c>
      <c r="G530" t="str">
        <f t="shared" ca="1" si="8"/>
        <v xml:space="preserve">СКИРО ПК и ПРО </v>
      </c>
    </row>
    <row r="531" spans="1:7" ht="15" hidden="1" customHeight="1">
      <c r="A531" s="444"/>
      <c r="B531" s="430" t="s">
        <v>1064</v>
      </c>
      <c r="C531" s="430" t="s">
        <v>1533</v>
      </c>
      <c r="D531" s="430"/>
      <c r="E531" s="430"/>
      <c r="F531" s="292" t="s">
        <v>786</v>
      </c>
      <c r="G531" t="str">
        <f t="shared" ca="1" si="8"/>
        <v>да</v>
      </c>
    </row>
    <row r="532" spans="1:7" ht="15" hidden="1" customHeight="1">
      <c r="A532" s="444"/>
      <c r="B532" s="430"/>
      <c r="C532" s="430" t="s">
        <v>1085</v>
      </c>
      <c r="D532" s="430"/>
      <c r="E532" s="430"/>
      <c r="F532" s="292" t="s">
        <v>786</v>
      </c>
      <c r="G532" t="str">
        <f t="shared" ca="1" si="8"/>
        <v>да</v>
      </c>
    </row>
    <row r="533" spans="1:7" ht="15" hidden="1" customHeight="1">
      <c r="A533" s="444"/>
      <c r="B533" s="430"/>
      <c r="C533" s="430" t="s">
        <v>1534</v>
      </c>
      <c r="D533" s="430"/>
      <c r="E533" s="430"/>
      <c r="F533" s="292" t="s">
        <v>786</v>
      </c>
      <c r="G533" t="str">
        <f t="shared" ca="1" si="8"/>
        <v>да</v>
      </c>
    </row>
    <row r="534" spans="1:7" ht="15" hidden="1" customHeight="1">
      <c r="A534" s="444"/>
      <c r="B534" s="430"/>
      <c r="C534" s="430" t="s">
        <v>1535</v>
      </c>
      <c r="D534" s="430"/>
      <c r="E534" s="430"/>
      <c r="F534" s="292" t="s">
        <v>786</v>
      </c>
      <c r="G534" t="str">
        <f t="shared" ca="1" si="8"/>
        <v>да</v>
      </c>
    </row>
    <row r="535" spans="1:7" ht="15" hidden="1" customHeight="1">
      <c r="A535" s="444"/>
      <c r="B535" s="430"/>
      <c r="C535" s="430" t="s">
        <v>1417</v>
      </c>
      <c r="D535" s="430"/>
      <c r="E535" s="430"/>
      <c r="F535" s="292" t="s">
        <v>786</v>
      </c>
      <c r="G535" t="str">
        <f t="shared" ca="1" si="8"/>
        <v>да</v>
      </c>
    </row>
    <row r="536" spans="1:7" ht="15" hidden="1" customHeight="1">
      <c r="A536" s="444"/>
      <c r="B536" s="430"/>
      <c r="C536" s="431" t="s">
        <v>1536</v>
      </c>
      <c r="D536" s="431"/>
      <c r="E536" s="431"/>
      <c r="F536" s="292" t="s">
        <v>786</v>
      </c>
      <c r="G536" t="str">
        <f t="shared" ca="1" si="8"/>
        <v>да</v>
      </c>
    </row>
    <row r="537" spans="1:7" ht="15" hidden="1" customHeight="1">
      <c r="A537" s="444"/>
      <c r="B537" s="430"/>
      <c r="C537" s="430" t="s">
        <v>1090</v>
      </c>
      <c r="D537" s="430"/>
      <c r="E537" s="430"/>
      <c r="F537" s="292" t="s">
        <v>786</v>
      </c>
      <c r="G537" t="str">
        <f t="shared" ca="1" si="8"/>
        <v>да</v>
      </c>
    </row>
    <row r="538" spans="1:7" ht="15" hidden="1" customHeight="1">
      <c r="A538" s="444"/>
      <c r="B538" s="430"/>
      <c r="C538" s="430" t="s">
        <v>1419</v>
      </c>
      <c r="D538" s="430"/>
      <c r="E538" s="430"/>
      <c r="F538" s="292" t="s">
        <v>786</v>
      </c>
      <c r="G538" t="str">
        <f t="shared" ca="1" si="8"/>
        <v>да</v>
      </c>
    </row>
    <row r="539" spans="1:7" ht="15" hidden="1" customHeight="1">
      <c r="A539" s="444"/>
      <c r="B539" s="430"/>
      <c r="C539" s="431" t="s">
        <v>1537</v>
      </c>
      <c r="D539" s="431"/>
      <c r="E539" s="431"/>
      <c r="F539" s="292" t="s">
        <v>786</v>
      </c>
      <c r="G539" t="str">
        <f t="shared" ca="1" si="8"/>
        <v>да</v>
      </c>
    </row>
    <row r="540" spans="1:7" ht="15" hidden="1" customHeight="1">
      <c r="A540" s="444"/>
      <c r="B540" s="430"/>
      <c r="C540" s="430" t="s">
        <v>1421</v>
      </c>
      <c r="D540" s="430"/>
      <c r="E540" s="430"/>
      <c r="F540" s="292" t="s">
        <v>786</v>
      </c>
      <c r="G540" t="str">
        <f t="shared" ca="1" si="8"/>
        <v>да</v>
      </c>
    </row>
    <row r="541" spans="1:7" ht="15" hidden="1" customHeight="1">
      <c r="A541" s="430" t="s">
        <v>1489</v>
      </c>
      <c r="B541" s="430"/>
      <c r="C541" s="433" t="s">
        <v>1094</v>
      </c>
      <c r="D541" s="433"/>
      <c r="E541" s="433"/>
      <c r="F541" s="292" t="s">
        <v>824</v>
      </c>
      <c r="G541">
        <f t="shared" ca="1" si="8"/>
        <v>0</v>
      </c>
    </row>
    <row r="542" spans="1:7" ht="15" hidden="1" customHeight="1">
      <c r="A542" s="430"/>
      <c r="B542" s="430"/>
      <c r="C542" s="433" t="s">
        <v>1538</v>
      </c>
      <c r="D542" s="433"/>
      <c r="E542" s="433"/>
      <c r="F542" s="292" t="s">
        <v>824</v>
      </c>
      <c r="G542">
        <f t="shared" ca="1" si="8"/>
        <v>0</v>
      </c>
    </row>
    <row r="543" spans="1:7" ht="15" hidden="1" customHeight="1">
      <c r="A543" s="430"/>
      <c r="B543" s="430"/>
      <c r="C543" s="433" t="s">
        <v>1539</v>
      </c>
      <c r="D543" s="433"/>
      <c r="E543" s="433"/>
      <c r="F543" s="292" t="s">
        <v>824</v>
      </c>
      <c r="G543">
        <f t="shared" ca="1" si="8"/>
        <v>0</v>
      </c>
    </row>
    <row r="544" spans="1:7" ht="15" hidden="1" customHeight="1">
      <c r="A544" s="430"/>
      <c r="B544" s="430"/>
      <c r="C544" s="433" t="s">
        <v>1540</v>
      </c>
      <c r="D544" s="433"/>
      <c r="E544" s="433"/>
      <c r="F544" s="292" t="s">
        <v>824</v>
      </c>
      <c r="G544">
        <f t="shared" ca="1" si="8"/>
        <v>0</v>
      </c>
    </row>
    <row r="545" spans="1:7" ht="15" hidden="1" customHeight="1">
      <c r="A545" s="444" t="s">
        <v>1490</v>
      </c>
      <c r="B545" s="436" t="s">
        <v>1488</v>
      </c>
      <c r="C545" s="436"/>
      <c r="D545" s="436"/>
      <c r="E545" s="436"/>
      <c r="F545" s="291" t="s">
        <v>786</v>
      </c>
      <c r="G545" t="str">
        <f t="shared" ca="1" si="8"/>
        <v>2 класс</v>
      </c>
    </row>
    <row r="546" spans="1:7" ht="15" hidden="1" customHeight="1">
      <c r="A546" s="444"/>
      <c r="B546" s="430" t="s">
        <v>1060</v>
      </c>
      <c r="C546" s="431" t="s">
        <v>1065</v>
      </c>
      <c r="D546" s="431"/>
      <c r="E546" s="431"/>
      <c r="F546" s="293" t="s">
        <v>890</v>
      </c>
      <c r="G546">
        <f t="shared" ca="1" si="8"/>
        <v>26</v>
      </c>
    </row>
    <row r="547" spans="1:7" ht="15" hidden="1" customHeight="1">
      <c r="A547" s="444"/>
      <c r="B547" s="430"/>
      <c r="C547" s="431" t="s">
        <v>1066</v>
      </c>
      <c r="D547" s="431"/>
      <c r="E547" s="431"/>
      <c r="F547" s="293" t="s">
        <v>890</v>
      </c>
      <c r="G547">
        <f t="shared" ca="1" si="8"/>
        <v>0</v>
      </c>
    </row>
    <row r="548" spans="1:7" ht="15" hidden="1" customHeight="1">
      <c r="A548" s="444"/>
      <c r="B548" s="430"/>
      <c r="C548" s="431" t="s">
        <v>1067</v>
      </c>
      <c r="D548" s="431"/>
      <c r="E548" s="431"/>
      <c r="F548" s="293" t="s">
        <v>890</v>
      </c>
      <c r="G548">
        <f t="shared" ca="1" si="8"/>
        <v>0</v>
      </c>
    </row>
    <row r="549" spans="1:7" ht="15" hidden="1" customHeight="1">
      <c r="A549" s="444"/>
      <c r="B549" s="430"/>
      <c r="C549" s="431" t="s">
        <v>1068</v>
      </c>
      <c r="D549" s="431"/>
      <c r="E549" s="431"/>
      <c r="F549" s="293" t="s">
        <v>890</v>
      </c>
      <c r="G549">
        <f t="shared" ca="1" si="8"/>
        <v>7</v>
      </c>
    </row>
    <row r="550" spans="1:7" ht="15" hidden="1" customHeight="1">
      <c r="A550" s="444"/>
      <c r="B550" s="430"/>
      <c r="C550" s="431" t="s">
        <v>1069</v>
      </c>
      <c r="D550" s="431" t="s">
        <v>1098</v>
      </c>
      <c r="E550" s="431"/>
      <c r="F550" s="293" t="s">
        <v>890</v>
      </c>
      <c r="G550">
        <f t="shared" ca="1" si="8"/>
        <v>2</v>
      </c>
    </row>
    <row r="551" spans="1:7" ht="15" hidden="1" customHeight="1">
      <c r="A551" s="444"/>
      <c r="B551" s="430"/>
      <c r="C551" s="431"/>
      <c r="D551" s="431" t="s">
        <v>1099</v>
      </c>
      <c r="E551" s="431"/>
      <c r="F551" s="293" t="s">
        <v>890</v>
      </c>
      <c r="G551">
        <f t="shared" ca="1" si="8"/>
        <v>5</v>
      </c>
    </row>
    <row r="552" spans="1:7" ht="15" hidden="1" customHeight="1">
      <c r="A552" s="444"/>
      <c r="B552" s="430"/>
      <c r="C552" s="431"/>
      <c r="D552" s="431" t="s">
        <v>1100</v>
      </c>
      <c r="E552" s="431"/>
      <c r="F552" s="293" t="s">
        <v>890</v>
      </c>
      <c r="G552">
        <f t="shared" ca="1" si="8"/>
        <v>0</v>
      </c>
    </row>
    <row r="553" spans="1:7" ht="15" hidden="1" customHeight="1">
      <c r="A553" s="444"/>
      <c r="B553" s="430" t="s">
        <v>1061</v>
      </c>
      <c r="C553" s="431" t="s">
        <v>1070</v>
      </c>
      <c r="D553" s="431"/>
      <c r="E553" s="431"/>
      <c r="F553" s="292" t="s">
        <v>786</v>
      </c>
      <c r="G553" t="str">
        <f t="shared" ca="1" si="8"/>
        <v>– «Школа России»;</v>
      </c>
    </row>
    <row r="554" spans="1:7" ht="15" hidden="1" customHeight="1">
      <c r="A554" s="444"/>
      <c r="B554" s="430"/>
      <c r="C554" s="431" t="s">
        <v>1071</v>
      </c>
      <c r="D554" s="431" t="s">
        <v>1101</v>
      </c>
      <c r="E554" s="293" t="s">
        <v>1114</v>
      </c>
      <c r="F554" s="292" t="s">
        <v>824</v>
      </c>
      <c r="G554">
        <f t="shared" ca="1" si="8"/>
        <v>0</v>
      </c>
    </row>
    <row r="555" spans="1:7" hidden="1">
      <c r="A555" s="444"/>
      <c r="B555" s="430"/>
      <c r="C555" s="431"/>
      <c r="D555" s="431"/>
      <c r="E555" s="293" t="s">
        <v>1115</v>
      </c>
      <c r="F555" s="292" t="s">
        <v>824</v>
      </c>
      <c r="G555">
        <f t="shared" ca="1" si="8"/>
        <v>0</v>
      </c>
    </row>
    <row r="556" spans="1:7" hidden="1">
      <c r="A556" s="444"/>
      <c r="B556" s="430"/>
      <c r="C556" s="431"/>
      <c r="D556" s="431"/>
      <c r="E556" s="293" t="s">
        <v>1116</v>
      </c>
      <c r="F556" s="292" t="s">
        <v>824</v>
      </c>
      <c r="G556">
        <f t="shared" ca="1" si="8"/>
        <v>0</v>
      </c>
    </row>
    <row r="557" spans="1:7" ht="15" hidden="1" customHeight="1">
      <c r="A557" s="444"/>
      <c r="B557" s="430"/>
      <c r="C557" s="431"/>
      <c r="D557" s="431" t="s">
        <v>1102</v>
      </c>
      <c r="E557" s="431"/>
      <c r="F557" s="292" t="s">
        <v>824</v>
      </c>
      <c r="G557">
        <f t="shared" ca="1" si="8"/>
        <v>0</v>
      </c>
    </row>
    <row r="558" spans="1:7" ht="15" hidden="1" customHeight="1">
      <c r="A558" s="444"/>
      <c r="B558" s="430"/>
      <c r="C558" s="431" t="s">
        <v>1072</v>
      </c>
      <c r="D558" s="431" t="s">
        <v>1103</v>
      </c>
      <c r="E558" s="431"/>
      <c r="F558" s="292" t="s">
        <v>824</v>
      </c>
      <c r="G558">
        <f t="shared" ca="1" si="8"/>
        <v>26</v>
      </c>
    </row>
    <row r="559" spans="1:7" ht="15" hidden="1" customHeight="1">
      <c r="A559" s="444"/>
      <c r="B559" s="430"/>
      <c r="C559" s="431"/>
      <c r="D559" s="431" t="s">
        <v>1104</v>
      </c>
      <c r="E559" s="431"/>
      <c r="F559" s="292" t="s">
        <v>824</v>
      </c>
      <c r="G559" t="str">
        <f t="shared" ca="1" si="8"/>
        <v/>
      </c>
    </row>
    <row r="560" spans="1:7" ht="15" hidden="1" customHeight="1">
      <c r="A560" s="444"/>
      <c r="B560" s="430"/>
      <c r="C560" s="431" t="s">
        <v>1073</v>
      </c>
      <c r="D560" s="431"/>
      <c r="E560" s="431"/>
      <c r="F560" s="292" t="s">
        <v>786</v>
      </c>
      <c r="G560" t="str">
        <f t="shared" ca="1" si="8"/>
        <v xml:space="preserve">во вторую смену </v>
      </c>
    </row>
    <row r="561" spans="1:7" hidden="1">
      <c r="A561" s="444"/>
      <c r="B561" s="430"/>
      <c r="C561" s="293"/>
      <c r="D561" s="293"/>
      <c r="E561" s="293" t="s">
        <v>1117</v>
      </c>
      <c r="F561" s="292" t="s">
        <v>786</v>
      </c>
      <c r="G561">
        <f t="shared" ca="1" si="8"/>
        <v>0</v>
      </c>
    </row>
    <row r="562" spans="1:7" ht="15" hidden="1" customHeight="1">
      <c r="A562" s="444"/>
      <c r="B562" s="430"/>
      <c r="C562" s="431" t="s">
        <v>1495</v>
      </c>
      <c r="D562" s="431"/>
      <c r="E562" s="431" t="s">
        <v>1118</v>
      </c>
      <c r="F562" s="294" t="s">
        <v>786</v>
      </c>
      <c r="G562">
        <f t="shared" ca="1" si="8"/>
        <v>0</v>
      </c>
    </row>
    <row r="563" spans="1:7" hidden="1">
      <c r="A563" s="444"/>
      <c r="B563" s="430"/>
      <c r="C563" s="431"/>
      <c r="D563" s="431"/>
      <c r="E563" s="431"/>
      <c r="F563" s="294" t="s">
        <v>824</v>
      </c>
      <c r="G563">
        <f t="shared" ca="1" si="8"/>
        <v>0</v>
      </c>
    </row>
    <row r="564" spans="1:7" ht="15" hidden="1" customHeight="1">
      <c r="A564" s="444"/>
      <c r="B564" s="430"/>
      <c r="C564" s="431"/>
      <c r="D564" s="431"/>
      <c r="E564" s="431" t="s">
        <v>1118</v>
      </c>
      <c r="F564" s="294" t="s">
        <v>786</v>
      </c>
      <c r="G564">
        <f t="shared" ca="1" si="8"/>
        <v>0</v>
      </c>
    </row>
    <row r="565" spans="1:7" hidden="1">
      <c r="A565" s="444"/>
      <c r="B565" s="430"/>
      <c r="C565" s="431"/>
      <c r="D565" s="431"/>
      <c r="E565" s="431"/>
      <c r="F565" s="294" t="s">
        <v>824</v>
      </c>
      <c r="G565">
        <f t="shared" ca="1" si="8"/>
        <v>0</v>
      </c>
    </row>
    <row r="566" spans="1:7" ht="15" hidden="1" customHeight="1">
      <c r="A566" s="444"/>
      <c r="B566" s="430"/>
      <c r="C566" s="431" t="s">
        <v>1496</v>
      </c>
      <c r="D566" s="431"/>
      <c r="E566" s="293" t="s">
        <v>1119</v>
      </c>
      <c r="F566" s="294" t="s">
        <v>1125</v>
      </c>
      <c r="G566">
        <f t="shared" ca="1" si="8"/>
        <v>0</v>
      </c>
    </row>
    <row r="567" spans="1:7" hidden="1">
      <c r="A567" s="444"/>
      <c r="B567" s="430"/>
      <c r="C567" s="431"/>
      <c r="D567" s="431"/>
      <c r="E567" s="293" t="s">
        <v>1120</v>
      </c>
      <c r="F567" s="294" t="s">
        <v>824</v>
      </c>
      <c r="G567">
        <f t="shared" ca="1" si="8"/>
        <v>0</v>
      </c>
    </row>
    <row r="568" spans="1:7" ht="15" hidden="1" customHeight="1">
      <c r="A568" s="444"/>
      <c r="B568" s="430" t="s">
        <v>1062</v>
      </c>
      <c r="C568" s="431" t="s">
        <v>1076</v>
      </c>
      <c r="D568" s="431" t="s">
        <v>1105</v>
      </c>
      <c r="E568" s="293" t="s">
        <v>1121</v>
      </c>
      <c r="F568" s="292" t="s">
        <v>824</v>
      </c>
      <c r="G568">
        <f t="shared" ca="1" si="8"/>
        <v>0</v>
      </c>
    </row>
    <row r="569" spans="1:7" hidden="1">
      <c r="A569" s="444"/>
      <c r="B569" s="430"/>
      <c r="C569" s="431"/>
      <c r="D569" s="431"/>
      <c r="E569" s="293" t="s">
        <v>1122</v>
      </c>
      <c r="F569" s="292" t="s">
        <v>824</v>
      </c>
      <c r="G569">
        <f t="shared" ca="1" si="8"/>
        <v>0</v>
      </c>
    </row>
    <row r="570" spans="1:7" ht="15" hidden="1" customHeight="1">
      <c r="A570" s="444"/>
      <c r="B570" s="430"/>
      <c r="C570" s="431"/>
      <c r="D570" s="431" t="s">
        <v>1106</v>
      </c>
      <c r="E570" s="293" t="s">
        <v>1121</v>
      </c>
      <c r="F570" s="292" t="s">
        <v>824</v>
      </c>
      <c r="G570">
        <f t="shared" ca="1" si="8"/>
        <v>0</v>
      </c>
    </row>
    <row r="571" spans="1:7" hidden="1">
      <c r="A571" s="444"/>
      <c r="B571" s="430"/>
      <c r="C571" s="431"/>
      <c r="D571" s="431"/>
      <c r="E571" s="293" t="s">
        <v>1122</v>
      </c>
      <c r="F571" s="292" t="s">
        <v>824</v>
      </c>
      <c r="G571">
        <f t="shared" ca="1" si="8"/>
        <v>0</v>
      </c>
    </row>
    <row r="572" spans="1:7" ht="15" hidden="1" customHeight="1">
      <c r="A572" s="444"/>
      <c r="B572" s="430"/>
      <c r="C572" s="431"/>
      <c r="D572" s="431" t="s">
        <v>1107</v>
      </c>
      <c r="E572" s="293" t="s">
        <v>1121</v>
      </c>
      <c r="F572" s="292" t="s">
        <v>824</v>
      </c>
      <c r="G572">
        <f t="shared" ca="1" si="8"/>
        <v>0</v>
      </c>
    </row>
    <row r="573" spans="1:7" hidden="1">
      <c r="A573" s="444"/>
      <c r="B573" s="430"/>
      <c r="C573" s="431"/>
      <c r="D573" s="431"/>
      <c r="E573" s="293" t="s">
        <v>1122</v>
      </c>
      <c r="F573" s="292" t="s">
        <v>824</v>
      </c>
      <c r="G573">
        <f t="shared" ca="1" si="8"/>
        <v>0</v>
      </c>
    </row>
    <row r="574" spans="1:7" ht="15" hidden="1" customHeight="1">
      <c r="A574" s="444"/>
      <c r="B574" s="430"/>
      <c r="C574" s="431"/>
      <c r="D574" s="431" t="s">
        <v>1108</v>
      </c>
      <c r="E574" s="293" t="s">
        <v>1121</v>
      </c>
      <c r="F574" s="292" t="s">
        <v>824</v>
      </c>
      <c r="G574">
        <f t="shared" ca="1" si="8"/>
        <v>26</v>
      </c>
    </row>
    <row r="575" spans="1:7" hidden="1">
      <c r="A575" s="444"/>
      <c r="B575" s="430"/>
      <c r="C575" s="431"/>
      <c r="D575" s="431"/>
      <c r="E575" s="293" t="s">
        <v>1122</v>
      </c>
      <c r="F575" s="292" t="s">
        <v>824</v>
      </c>
      <c r="G575">
        <f t="shared" ca="1" si="8"/>
        <v>0</v>
      </c>
    </row>
    <row r="576" spans="1:7" ht="15" hidden="1" customHeight="1">
      <c r="A576" s="444"/>
      <c r="B576" s="430"/>
      <c r="C576" s="431"/>
      <c r="D576" s="431" t="s">
        <v>1109</v>
      </c>
      <c r="E576" s="293" t="s">
        <v>1121</v>
      </c>
      <c r="F576" s="292" t="s">
        <v>824</v>
      </c>
      <c r="G576">
        <f t="shared" ca="1" si="8"/>
        <v>0</v>
      </c>
    </row>
    <row r="577" spans="1:7" hidden="1">
      <c r="A577" s="444"/>
      <c r="B577" s="430"/>
      <c r="C577" s="431"/>
      <c r="D577" s="431"/>
      <c r="E577" s="293" t="s">
        <v>1122</v>
      </c>
      <c r="F577" s="292" t="s">
        <v>824</v>
      </c>
      <c r="G577">
        <f t="shared" ca="1" si="8"/>
        <v>0</v>
      </c>
    </row>
    <row r="578" spans="1:7" ht="15" hidden="1" customHeight="1">
      <c r="A578" s="444"/>
      <c r="B578" s="430"/>
      <c r="C578" s="431"/>
      <c r="D578" s="431" t="s">
        <v>1110</v>
      </c>
      <c r="E578" s="293" t="s">
        <v>1121</v>
      </c>
      <c r="F578" s="292" t="s">
        <v>824</v>
      </c>
      <c r="G578">
        <f t="shared" ca="1" si="8"/>
        <v>0</v>
      </c>
    </row>
    <row r="579" spans="1:7" hidden="1">
      <c r="A579" s="444"/>
      <c r="B579" s="430"/>
      <c r="C579" s="431"/>
      <c r="D579" s="431"/>
      <c r="E579" s="293" t="s">
        <v>1122</v>
      </c>
      <c r="F579" s="292" t="s">
        <v>824</v>
      </c>
      <c r="G579">
        <f t="shared" ca="1" si="8"/>
        <v>0</v>
      </c>
    </row>
    <row r="580" spans="1:7" ht="15" hidden="1" customHeight="1">
      <c r="A580" s="444"/>
      <c r="B580" s="430" t="s">
        <v>1063</v>
      </c>
      <c r="C580" s="431" t="s">
        <v>1077</v>
      </c>
      <c r="D580" s="431"/>
      <c r="E580" s="431"/>
      <c r="F580" s="292" t="s">
        <v>786</v>
      </c>
      <c r="G580" t="str">
        <f t="shared" ca="1" si="8"/>
        <v>от 2 до 2,25 ставки (от 36 до 41 час./нед.)</v>
      </c>
    </row>
    <row r="581" spans="1:7" ht="15" hidden="1" customHeight="1">
      <c r="A581" s="444"/>
      <c r="B581" s="430"/>
      <c r="C581" s="431" t="s">
        <v>1078</v>
      </c>
      <c r="D581" s="431"/>
      <c r="E581" s="431"/>
      <c r="F581" s="292" t="s">
        <v>786</v>
      </c>
      <c r="G581" t="str">
        <f t="shared" ref="G581:G644" ca="1" si="9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высшее педагогическое образование по направлению подготовки, соответствующему преподаваемому предмету</v>
      </c>
    </row>
    <row r="582" spans="1:7" ht="15" hidden="1" customHeight="1">
      <c r="A582" s="444"/>
      <c r="B582" s="430"/>
      <c r="C582" s="431" t="s">
        <v>1079</v>
      </c>
      <c r="D582" s="431"/>
      <c r="E582" s="431"/>
      <c r="F582" s="292" t="s">
        <v>1126</v>
      </c>
      <c r="G582">
        <f t="shared" ca="1" si="9"/>
        <v>0</v>
      </c>
    </row>
    <row r="583" spans="1:7" ht="15" hidden="1" customHeight="1">
      <c r="A583" s="444"/>
      <c r="B583" s="430"/>
      <c r="C583" s="431" t="s">
        <v>1080</v>
      </c>
      <c r="D583" s="431" t="s">
        <v>1111</v>
      </c>
      <c r="E583" s="431"/>
      <c r="F583" s="292" t="s">
        <v>786</v>
      </c>
      <c r="G583">
        <f t="shared" ca="1" si="9"/>
        <v>0</v>
      </c>
    </row>
    <row r="584" spans="1:7" ht="15" hidden="1" customHeight="1">
      <c r="A584" s="444"/>
      <c r="B584" s="430"/>
      <c r="C584" s="431"/>
      <c r="D584" s="431" t="s">
        <v>1112</v>
      </c>
      <c r="E584" s="431"/>
      <c r="F584" s="292" t="s">
        <v>786</v>
      </c>
      <c r="G584">
        <f t="shared" ca="1" si="9"/>
        <v>0</v>
      </c>
    </row>
    <row r="585" spans="1:7" ht="15" hidden="1" customHeight="1">
      <c r="A585" s="444"/>
      <c r="B585" s="430"/>
      <c r="C585" s="431"/>
      <c r="D585" s="431" t="s">
        <v>1113</v>
      </c>
      <c r="E585" s="431"/>
      <c r="F585" s="292" t="s">
        <v>786</v>
      </c>
      <c r="G585">
        <f t="shared" ca="1" si="9"/>
        <v>0</v>
      </c>
    </row>
    <row r="586" spans="1:7" ht="15" hidden="1" customHeight="1">
      <c r="A586" s="444"/>
      <c r="B586" s="430"/>
      <c r="C586" s="431" t="s">
        <v>1081</v>
      </c>
      <c r="D586" s="431"/>
      <c r="E586" s="431"/>
      <c r="F586" s="292" t="s">
        <v>786</v>
      </c>
      <c r="G586" t="str">
        <f t="shared" ca="1" si="9"/>
        <v xml:space="preserve">от 30 до 35 лет </v>
      </c>
    </row>
    <row r="587" spans="1:7" ht="15" hidden="1" customHeight="1">
      <c r="A587" s="444"/>
      <c r="B587" s="430"/>
      <c r="C587" s="431" t="s">
        <v>1082</v>
      </c>
      <c r="D587" s="431"/>
      <c r="E587" s="431"/>
      <c r="F587" s="292" t="s">
        <v>786</v>
      </c>
      <c r="G587" t="str">
        <f t="shared" ca="1" si="9"/>
        <v xml:space="preserve">первая квалификационная категория </v>
      </c>
    </row>
    <row r="588" spans="1:7" ht="15" hidden="1" customHeight="1">
      <c r="A588" s="444"/>
      <c r="B588" s="430"/>
      <c r="C588" s="431" t="s">
        <v>1497</v>
      </c>
      <c r="D588" s="431"/>
      <c r="E588" s="293" t="s">
        <v>1123</v>
      </c>
      <c r="F588" s="292" t="s">
        <v>1126</v>
      </c>
      <c r="G588">
        <f t="shared" ca="1" si="9"/>
        <v>0</v>
      </c>
    </row>
    <row r="589" spans="1:7" hidden="1">
      <c r="A589" s="444"/>
      <c r="B589" s="430"/>
      <c r="C589" s="431"/>
      <c r="D589" s="431"/>
      <c r="E589" s="293" t="s">
        <v>1124</v>
      </c>
      <c r="F589" s="292" t="s">
        <v>786</v>
      </c>
      <c r="G589">
        <f t="shared" ca="1" si="9"/>
        <v>2021</v>
      </c>
    </row>
    <row r="590" spans="1:7" hidden="1">
      <c r="A590" s="444"/>
      <c r="B590" s="430"/>
      <c r="C590" s="431"/>
      <c r="D590" s="431"/>
      <c r="E590" s="293" t="s">
        <v>1113</v>
      </c>
      <c r="F590" s="292" t="s">
        <v>1127</v>
      </c>
      <c r="G590" t="str">
        <f t="shared" ca="1" si="9"/>
        <v xml:space="preserve">СКИРО ПК и ПРО </v>
      </c>
    </row>
    <row r="591" spans="1:7" ht="15" hidden="1" customHeight="1">
      <c r="A591" s="444"/>
      <c r="B591" s="430" t="s">
        <v>1064</v>
      </c>
      <c r="C591" s="430" t="s">
        <v>1533</v>
      </c>
      <c r="D591" s="430"/>
      <c r="E591" s="430"/>
      <c r="F591" s="292" t="s">
        <v>786</v>
      </c>
      <c r="G591" t="str">
        <f t="shared" ca="1" si="9"/>
        <v>да</v>
      </c>
    </row>
    <row r="592" spans="1:7" ht="15" hidden="1" customHeight="1">
      <c r="A592" s="444"/>
      <c r="B592" s="430"/>
      <c r="C592" s="430" t="s">
        <v>1085</v>
      </c>
      <c r="D592" s="430"/>
      <c r="E592" s="430"/>
      <c r="F592" s="292" t="s">
        <v>786</v>
      </c>
      <c r="G592" t="str">
        <f t="shared" ca="1" si="9"/>
        <v>да</v>
      </c>
    </row>
    <row r="593" spans="1:7" ht="15" hidden="1" customHeight="1">
      <c r="A593" s="444"/>
      <c r="B593" s="430"/>
      <c r="C593" s="430" t="s">
        <v>1534</v>
      </c>
      <c r="D593" s="430"/>
      <c r="E593" s="430"/>
      <c r="F593" s="292" t="s">
        <v>786</v>
      </c>
      <c r="G593" t="str">
        <f t="shared" ca="1" si="9"/>
        <v>да</v>
      </c>
    </row>
    <row r="594" spans="1:7" ht="15" hidden="1" customHeight="1">
      <c r="A594" s="444"/>
      <c r="B594" s="430"/>
      <c r="C594" s="430" t="s">
        <v>1535</v>
      </c>
      <c r="D594" s="430"/>
      <c r="E594" s="430"/>
      <c r="F594" s="292" t="s">
        <v>786</v>
      </c>
      <c r="G594" t="str">
        <f t="shared" ca="1" si="9"/>
        <v>да</v>
      </c>
    </row>
    <row r="595" spans="1:7" ht="15" hidden="1" customHeight="1">
      <c r="A595" s="444"/>
      <c r="B595" s="430"/>
      <c r="C595" s="430" t="s">
        <v>1417</v>
      </c>
      <c r="D595" s="430"/>
      <c r="E595" s="430"/>
      <c r="F595" s="292" t="s">
        <v>786</v>
      </c>
      <c r="G595" t="str">
        <f t="shared" ca="1" si="9"/>
        <v>да</v>
      </c>
    </row>
    <row r="596" spans="1:7" ht="15" hidden="1" customHeight="1">
      <c r="A596" s="444"/>
      <c r="B596" s="430"/>
      <c r="C596" s="431" t="s">
        <v>1536</v>
      </c>
      <c r="D596" s="431"/>
      <c r="E596" s="431"/>
      <c r="F596" s="292" t="s">
        <v>786</v>
      </c>
      <c r="G596" t="str">
        <f t="shared" ca="1" si="9"/>
        <v>да</v>
      </c>
    </row>
    <row r="597" spans="1:7" ht="15" hidden="1" customHeight="1">
      <c r="A597" s="444"/>
      <c r="B597" s="430"/>
      <c r="C597" s="430" t="s">
        <v>1090</v>
      </c>
      <c r="D597" s="430"/>
      <c r="E597" s="430"/>
      <c r="F597" s="292" t="s">
        <v>786</v>
      </c>
      <c r="G597" t="str">
        <f t="shared" ca="1" si="9"/>
        <v>да</v>
      </c>
    </row>
    <row r="598" spans="1:7" ht="15" hidden="1" customHeight="1">
      <c r="A598" s="444"/>
      <c r="B598" s="430"/>
      <c r="C598" s="430" t="s">
        <v>1419</v>
      </c>
      <c r="D598" s="430"/>
      <c r="E598" s="430"/>
      <c r="F598" s="292" t="s">
        <v>786</v>
      </c>
      <c r="G598" t="str">
        <f t="shared" ca="1" si="9"/>
        <v>да</v>
      </c>
    </row>
    <row r="599" spans="1:7" ht="15" hidden="1" customHeight="1">
      <c r="A599" s="444"/>
      <c r="B599" s="430"/>
      <c r="C599" s="431" t="s">
        <v>1537</v>
      </c>
      <c r="D599" s="431"/>
      <c r="E599" s="431"/>
      <c r="F599" s="292" t="s">
        <v>786</v>
      </c>
      <c r="G599" t="str">
        <f t="shared" ca="1" si="9"/>
        <v>да</v>
      </c>
    </row>
    <row r="600" spans="1:7" ht="15" hidden="1" customHeight="1">
      <c r="A600" s="444"/>
      <c r="B600" s="430"/>
      <c r="C600" s="430" t="s">
        <v>1421</v>
      </c>
      <c r="D600" s="430"/>
      <c r="E600" s="430"/>
      <c r="F600" s="292" t="s">
        <v>786</v>
      </c>
      <c r="G600" t="str">
        <f t="shared" ca="1" si="9"/>
        <v>да</v>
      </c>
    </row>
    <row r="601" spans="1:7" ht="15" hidden="1" customHeight="1">
      <c r="A601" s="430" t="s">
        <v>1489</v>
      </c>
      <c r="B601" s="430"/>
      <c r="C601" s="433" t="s">
        <v>1094</v>
      </c>
      <c r="D601" s="433"/>
      <c r="E601" s="433"/>
      <c r="F601" s="292" t="s">
        <v>824</v>
      </c>
      <c r="G601">
        <f t="shared" ca="1" si="9"/>
        <v>0</v>
      </c>
    </row>
    <row r="602" spans="1:7" ht="15" hidden="1" customHeight="1">
      <c r="A602" s="430"/>
      <c r="B602" s="430"/>
      <c r="C602" s="433" t="s">
        <v>1538</v>
      </c>
      <c r="D602" s="433"/>
      <c r="E602" s="433"/>
      <c r="F602" s="292" t="s">
        <v>824</v>
      </c>
      <c r="G602">
        <f t="shared" ca="1" si="9"/>
        <v>0</v>
      </c>
    </row>
    <row r="603" spans="1:7" ht="15" hidden="1" customHeight="1">
      <c r="A603" s="430"/>
      <c r="B603" s="430"/>
      <c r="C603" s="433" t="s">
        <v>1539</v>
      </c>
      <c r="D603" s="433"/>
      <c r="E603" s="433"/>
      <c r="F603" s="292" t="s">
        <v>824</v>
      </c>
      <c r="G603">
        <f t="shared" ca="1" si="9"/>
        <v>0</v>
      </c>
    </row>
    <row r="604" spans="1:7" ht="15" hidden="1" customHeight="1">
      <c r="A604" s="430"/>
      <c r="B604" s="430"/>
      <c r="C604" s="433" t="s">
        <v>1540</v>
      </c>
      <c r="D604" s="433"/>
      <c r="E604" s="433"/>
      <c r="F604" s="292" t="s">
        <v>824</v>
      </c>
      <c r="G604">
        <f t="shared" ca="1" si="9"/>
        <v>0</v>
      </c>
    </row>
    <row r="605" spans="1:7" ht="15" hidden="1" customHeight="1">
      <c r="A605" s="444" t="s">
        <v>1490</v>
      </c>
      <c r="B605" s="436" t="s">
        <v>1488</v>
      </c>
      <c r="C605" s="436"/>
      <c r="D605" s="436"/>
      <c r="E605" s="436"/>
      <c r="F605" s="291" t="s">
        <v>786</v>
      </c>
      <c r="G605" t="str">
        <f t="shared" ca="1" si="9"/>
        <v>2 класс</v>
      </c>
    </row>
    <row r="606" spans="1:7" ht="15" hidden="1" customHeight="1">
      <c r="A606" s="444"/>
      <c r="B606" s="430" t="s">
        <v>1060</v>
      </c>
      <c r="C606" s="431" t="s">
        <v>1065</v>
      </c>
      <c r="D606" s="431"/>
      <c r="E606" s="431"/>
      <c r="F606" s="293" t="s">
        <v>890</v>
      </c>
      <c r="G606">
        <f t="shared" ca="1" si="9"/>
        <v>28</v>
      </c>
    </row>
    <row r="607" spans="1:7" ht="15" hidden="1" customHeight="1">
      <c r="A607" s="444"/>
      <c r="B607" s="430"/>
      <c r="C607" s="431" t="s">
        <v>1066</v>
      </c>
      <c r="D607" s="431"/>
      <c r="E607" s="431"/>
      <c r="F607" s="293" t="s">
        <v>890</v>
      </c>
      <c r="G607">
        <f t="shared" ca="1" si="9"/>
        <v>0</v>
      </c>
    </row>
    <row r="608" spans="1:7" ht="15" hidden="1" customHeight="1">
      <c r="A608" s="444"/>
      <c r="B608" s="430"/>
      <c r="C608" s="431" t="s">
        <v>1067</v>
      </c>
      <c r="D608" s="431"/>
      <c r="E608" s="431"/>
      <c r="F608" s="293" t="s">
        <v>890</v>
      </c>
      <c r="G608">
        <f t="shared" ca="1" si="9"/>
        <v>1</v>
      </c>
    </row>
    <row r="609" spans="1:7" ht="15" hidden="1" customHeight="1">
      <c r="A609" s="444"/>
      <c r="B609" s="430"/>
      <c r="C609" s="431" t="s">
        <v>1068</v>
      </c>
      <c r="D609" s="431"/>
      <c r="E609" s="431"/>
      <c r="F609" s="293" t="s">
        <v>890</v>
      </c>
      <c r="G609">
        <f t="shared" ca="1" si="9"/>
        <v>12</v>
      </c>
    </row>
    <row r="610" spans="1:7" ht="15" hidden="1" customHeight="1">
      <c r="A610" s="444"/>
      <c r="B610" s="430"/>
      <c r="C610" s="431" t="s">
        <v>1069</v>
      </c>
      <c r="D610" s="431" t="s">
        <v>1098</v>
      </c>
      <c r="E610" s="431"/>
      <c r="F610" s="293" t="s">
        <v>890</v>
      </c>
      <c r="G610">
        <f t="shared" ca="1" si="9"/>
        <v>2</v>
      </c>
    </row>
    <row r="611" spans="1:7" ht="15" hidden="1" customHeight="1">
      <c r="A611" s="444"/>
      <c r="B611" s="430"/>
      <c r="C611" s="431"/>
      <c r="D611" s="431" t="s">
        <v>1099</v>
      </c>
      <c r="E611" s="431"/>
      <c r="F611" s="293" t="s">
        <v>890</v>
      </c>
      <c r="G611">
        <f t="shared" ca="1" si="9"/>
        <v>5</v>
      </c>
    </row>
    <row r="612" spans="1:7" ht="15" hidden="1" customHeight="1">
      <c r="A612" s="444"/>
      <c r="B612" s="430"/>
      <c r="C612" s="431"/>
      <c r="D612" s="431" t="s">
        <v>1100</v>
      </c>
      <c r="E612" s="431"/>
      <c r="F612" s="293" t="s">
        <v>890</v>
      </c>
      <c r="G612">
        <f t="shared" ca="1" si="9"/>
        <v>1</v>
      </c>
    </row>
    <row r="613" spans="1:7" ht="15" hidden="1" customHeight="1">
      <c r="A613" s="444"/>
      <c r="B613" s="430" t="s">
        <v>1061</v>
      </c>
      <c r="C613" s="431" t="s">
        <v>1070</v>
      </c>
      <c r="D613" s="431"/>
      <c r="E613" s="431"/>
      <c r="F613" s="292" t="s">
        <v>786</v>
      </c>
      <c r="G613" t="str">
        <f t="shared" ca="1" si="9"/>
        <v>– «Школа России»;</v>
      </c>
    </row>
    <row r="614" spans="1:7" ht="15" hidden="1" customHeight="1">
      <c r="A614" s="444"/>
      <c r="B614" s="430"/>
      <c r="C614" s="431" t="s">
        <v>1071</v>
      </c>
      <c r="D614" s="431" t="s">
        <v>1101</v>
      </c>
      <c r="E614" s="293" t="s">
        <v>1114</v>
      </c>
      <c r="F614" s="292" t="s">
        <v>824</v>
      </c>
      <c r="G614">
        <f t="shared" ca="1" si="9"/>
        <v>0</v>
      </c>
    </row>
    <row r="615" spans="1:7" hidden="1">
      <c r="A615" s="444"/>
      <c r="B615" s="430"/>
      <c r="C615" s="431"/>
      <c r="D615" s="431"/>
      <c r="E615" s="293" t="s">
        <v>1115</v>
      </c>
      <c r="F615" s="292" t="s">
        <v>824</v>
      </c>
      <c r="G615">
        <f t="shared" ca="1" si="9"/>
        <v>0</v>
      </c>
    </row>
    <row r="616" spans="1:7" hidden="1">
      <c r="A616" s="444"/>
      <c r="B616" s="430"/>
      <c r="C616" s="431"/>
      <c r="D616" s="431"/>
      <c r="E616" s="293" t="s">
        <v>1116</v>
      </c>
      <c r="F616" s="292" t="s">
        <v>824</v>
      </c>
      <c r="G616">
        <f t="shared" ca="1" si="9"/>
        <v>0</v>
      </c>
    </row>
    <row r="617" spans="1:7" ht="15" hidden="1" customHeight="1">
      <c r="A617" s="444"/>
      <c r="B617" s="430"/>
      <c r="C617" s="431"/>
      <c r="D617" s="431" t="s">
        <v>1102</v>
      </c>
      <c r="E617" s="431"/>
      <c r="F617" s="292" t="s">
        <v>824</v>
      </c>
      <c r="G617">
        <f t="shared" ca="1" si="9"/>
        <v>0</v>
      </c>
    </row>
    <row r="618" spans="1:7" ht="15" hidden="1" customHeight="1">
      <c r="A618" s="444"/>
      <c r="B618" s="430"/>
      <c r="C618" s="431" t="s">
        <v>1072</v>
      </c>
      <c r="D618" s="431" t="s">
        <v>1103</v>
      </c>
      <c r="E618" s="431"/>
      <c r="F618" s="292" t="s">
        <v>824</v>
      </c>
      <c r="G618">
        <f t="shared" ca="1" si="9"/>
        <v>28</v>
      </c>
    </row>
    <row r="619" spans="1:7" ht="15" hidden="1" customHeight="1">
      <c r="A619" s="444"/>
      <c r="B619" s="430"/>
      <c r="C619" s="431"/>
      <c r="D619" s="431" t="s">
        <v>1104</v>
      </c>
      <c r="E619" s="431"/>
      <c r="F619" s="292" t="s">
        <v>824</v>
      </c>
      <c r="G619" t="str">
        <f t="shared" ca="1" si="9"/>
        <v/>
      </c>
    </row>
    <row r="620" spans="1:7" ht="15" hidden="1" customHeight="1">
      <c r="A620" s="444"/>
      <c r="B620" s="430"/>
      <c r="C620" s="431" t="s">
        <v>1073</v>
      </c>
      <c r="D620" s="431"/>
      <c r="E620" s="431"/>
      <c r="F620" s="292" t="s">
        <v>786</v>
      </c>
      <c r="G620" t="str">
        <f t="shared" ca="1" si="9"/>
        <v>в первую смену</v>
      </c>
    </row>
    <row r="621" spans="1:7" hidden="1">
      <c r="A621" s="444"/>
      <c r="B621" s="430"/>
      <c r="C621" s="293"/>
      <c r="D621" s="293"/>
      <c r="E621" s="293" t="s">
        <v>1117</v>
      </c>
      <c r="F621" s="292" t="s">
        <v>786</v>
      </c>
      <c r="G621">
        <f t="shared" ca="1" si="9"/>
        <v>0</v>
      </c>
    </row>
    <row r="622" spans="1:7" ht="15" hidden="1" customHeight="1">
      <c r="A622" s="444"/>
      <c r="B622" s="430"/>
      <c r="C622" s="431" t="s">
        <v>1495</v>
      </c>
      <c r="D622" s="431"/>
      <c r="E622" s="431" t="s">
        <v>1118</v>
      </c>
      <c r="F622" s="294" t="s">
        <v>786</v>
      </c>
      <c r="G622">
        <f t="shared" ca="1" si="9"/>
        <v>0</v>
      </c>
    </row>
    <row r="623" spans="1:7" hidden="1">
      <c r="A623" s="444"/>
      <c r="B623" s="430"/>
      <c r="C623" s="431"/>
      <c r="D623" s="431"/>
      <c r="E623" s="431"/>
      <c r="F623" s="294" t="s">
        <v>824</v>
      </c>
      <c r="G623">
        <f t="shared" ca="1" si="9"/>
        <v>0</v>
      </c>
    </row>
    <row r="624" spans="1:7" ht="15" hidden="1" customHeight="1">
      <c r="A624" s="444"/>
      <c r="B624" s="430"/>
      <c r="C624" s="431"/>
      <c r="D624" s="431"/>
      <c r="E624" s="431" t="s">
        <v>1118</v>
      </c>
      <c r="F624" s="294" t="s">
        <v>786</v>
      </c>
      <c r="G624">
        <f t="shared" ca="1" si="9"/>
        <v>0</v>
      </c>
    </row>
    <row r="625" spans="1:7" hidden="1">
      <c r="A625" s="444"/>
      <c r="B625" s="430"/>
      <c r="C625" s="431"/>
      <c r="D625" s="431"/>
      <c r="E625" s="431"/>
      <c r="F625" s="294" t="s">
        <v>824</v>
      </c>
      <c r="G625">
        <f t="shared" ca="1" si="9"/>
        <v>0</v>
      </c>
    </row>
    <row r="626" spans="1:7" ht="15" hidden="1" customHeight="1">
      <c r="A626" s="444"/>
      <c r="B626" s="430"/>
      <c r="C626" s="431" t="s">
        <v>1496</v>
      </c>
      <c r="D626" s="431"/>
      <c r="E626" s="293" t="s">
        <v>1119</v>
      </c>
      <c r="F626" s="294" t="s">
        <v>1125</v>
      </c>
      <c r="G626">
        <f t="shared" ca="1" si="9"/>
        <v>0</v>
      </c>
    </row>
    <row r="627" spans="1:7" hidden="1">
      <c r="A627" s="444"/>
      <c r="B627" s="430"/>
      <c r="C627" s="431"/>
      <c r="D627" s="431"/>
      <c r="E627" s="293" t="s">
        <v>1120</v>
      </c>
      <c r="F627" s="294" t="s">
        <v>824</v>
      </c>
      <c r="G627">
        <f t="shared" ca="1" si="9"/>
        <v>0</v>
      </c>
    </row>
    <row r="628" spans="1:7" ht="15" hidden="1" customHeight="1">
      <c r="A628" s="444"/>
      <c r="B628" s="430" t="s">
        <v>1062</v>
      </c>
      <c r="C628" s="431" t="s">
        <v>1076</v>
      </c>
      <c r="D628" s="431" t="s">
        <v>1105</v>
      </c>
      <c r="E628" s="293" t="s">
        <v>1121</v>
      </c>
      <c r="F628" s="292" t="s">
        <v>824</v>
      </c>
      <c r="G628">
        <f t="shared" ca="1" si="9"/>
        <v>0</v>
      </c>
    </row>
    <row r="629" spans="1:7" hidden="1">
      <c r="A629" s="444"/>
      <c r="B629" s="430"/>
      <c r="C629" s="431"/>
      <c r="D629" s="431"/>
      <c r="E629" s="293" t="s">
        <v>1122</v>
      </c>
      <c r="F629" s="292" t="s">
        <v>824</v>
      </c>
      <c r="G629">
        <f t="shared" ca="1" si="9"/>
        <v>0</v>
      </c>
    </row>
    <row r="630" spans="1:7" ht="15" hidden="1" customHeight="1">
      <c r="A630" s="444"/>
      <c r="B630" s="430"/>
      <c r="C630" s="431"/>
      <c r="D630" s="431" t="s">
        <v>1106</v>
      </c>
      <c r="E630" s="293" t="s">
        <v>1121</v>
      </c>
      <c r="F630" s="292" t="s">
        <v>824</v>
      </c>
      <c r="G630">
        <f t="shared" ca="1" si="9"/>
        <v>0</v>
      </c>
    </row>
    <row r="631" spans="1:7" hidden="1">
      <c r="A631" s="444"/>
      <c r="B631" s="430"/>
      <c r="C631" s="431"/>
      <c r="D631" s="431"/>
      <c r="E631" s="293" t="s">
        <v>1122</v>
      </c>
      <c r="F631" s="292" t="s">
        <v>824</v>
      </c>
      <c r="G631">
        <f t="shared" ca="1" si="9"/>
        <v>0</v>
      </c>
    </row>
    <row r="632" spans="1:7" ht="15" hidden="1" customHeight="1">
      <c r="A632" s="444"/>
      <c r="B632" s="430"/>
      <c r="C632" s="431"/>
      <c r="D632" s="431" t="s">
        <v>1107</v>
      </c>
      <c r="E632" s="293" t="s">
        <v>1121</v>
      </c>
      <c r="F632" s="292" t="s">
        <v>824</v>
      </c>
      <c r="G632">
        <f t="shared" ca="1" si="9"/>
        <v>0</v>
      </c>
    </row>
    <row r="633" spans="1:7" hidden="1">
      <c r="A633" s="444"/>
      <c r="B633" s="430"/>
      <c r="C633" s="431"/>
      <c r="D633" s="431"/>
      <c r="E633" s="293" t="s">
        <v>1122</v>
      </c>
      <c r="F633" s="292" t="s">
        <v>824</v>
      </c>
      <c r="G633">
        <f t="shared" ca="1" si="9"/>
        <v>0</v>
      </c>
    </row>
    <row r="634" spans="1:7" ht="15" hidden="1" customHeight="1">
      <c r="A634" s="444"/>
      <c r="B634" s="430"/>
      <c r="C634" s="431"/>
      <c r="D634" s="431" t="s">
        <v>1108</v>
      </c>
      <c r="E634" s="293" t="s">
        <v>1121</v>
      </c>
      <c r="F634" s="292" t="s">
        <v>824</v>
      </c>
      <c r="G634">
        <f t="shared" ca="1" si="9"/>
        <v>28</v>
      </c>
    </row>
    <row r="635" spans="1:7" hidden="1">
      <c r="A635" s="444"/>
      <c r="B635" s="430"/>
      <c r="C635" s="431"/>
      <c r="D635" s="431"/>
      <c r="E635" s="293" t="s">
        <v>1122</v>
      </c>
      <c r="F635" s="292" t="s">
        <v>824</v>
      </c>
      <c r="G635">
        <f t="shared" ca="1" si="9"/>
        <v>0</v>
      </c>
    </row>
    <row r="636" spans="1:7" ht="15" hidden="1" customHeight="1">
      <c r="A636" s="444"/>
      <c r="B636" s="430"/>
      <c r="C636" s="431"/>
      <c r="D636" s="431" t="s">
        <v>1109</v>
      </c>
      <c r="E636" s="293" t="s">
        <v>1121</v>
      </c>
      <c r="F636" s="292" t="s">
        <v>824</v>
      </c>
      <c r="G636">
        <f t="shared" ca="1" si="9"/>
        <v>0</v>
      </c>
    </row>
    <row r="637" spans="1:7" hidden="1">
      <c r="A637" s="444"/>
      <c r="B637" s="430"/>
      <c r="C637" s="431"/>
      <c r="D637" s="431"/>
      <c r="E637" s="293" t="s">
        <v>1122</v>
      </c>
      <c r="F637" s="292" t="s">
        <v>824</v>
      </c>
      <c r="G637">
        <f t="shared" ca="1" si="9"/>
        <v>0</v>
      </c>
    </row>
    <row r="638" spans="1:7" ht="15" hidden="1" customHeight="1">
      <c r="A638" s="444"/>
      <c r="B638" s="430"/>
      <c r="C638" s="431"/>
      <c r="D638" s="431" t="s">
        <v>1110</v>
      </c>
      <c r="E638" s="293" t="s">
        <v>1121</v>
      </c>
      <c r="F638" s="292" t="s">
        <v>824</v>
      </c>
      <c r="G638">
        <f t="shared" ca="1" si="9"/>
        <v>0</v>
      </c>
    </row>
    <row r="639" spans="1:7" hidden="1">
      <c r="A639" s="444"/>
      <c r="B639" s="430"/>
      <c r="C639" s="431"/>
      <c r="D639" s="431"/>
      <c r="E639" s="293" t="s">
        <v>1122</v>
      </c>
      <c r="F639" s="292" t="s">
        <v>824</v>
      </c>
      <c r="G639">
        <f t="shared" ca="1" si="9"/>
        <v>0</v>
      </c>
    </row>
    <row r="640" spans="1:7" ht="15" hidden="1" customHeight="1">
      <c r="A640" s="444"/>
      <c r="B640" s="430" t="s">
        <v>1063</v>
      </c>
      <c r="C640" s="431" t="s">
        <v>1077</v>
      </c>
      <c r="D640" s="431"/>
      <c r="E640" s="431"/>
      <c r="F640" s="292" t="s">
        <v>786</v>
      </c>
      <c r="G640" t="str">
        <f t="shared" ca="1" si="9"/>
        <v xml:space="preserve">от 0,5 до 1 ставки </v>
      </c>
    </row>
    <row r="641" spans="1:7" ht="15" hidden="1" customHeight="1">
      <c r="A641" s="444"/>
      <c r="B641" s="430"/>
      <c r="C641" s="431" t="s">
        <v>1078</v>
      </c>
      <c r="D641" s="431"/>
      <c r="E641" s="431"/>
      <c r="F641" s="292" t="s">
        <v>786</v>
      </c>
      <c r="G641" t="str">
        <f t="shared" ca="1" si="9"/>
        <v>высшее педагогическое образование по направлению подготовки, соответствующему преподаваемому предмету</v>
      </c>
    </row>
    <row r="642" spans="1:7" ht="15" hidden="1" customHeight="1">
      <c r="A642" s="444"/>
      <c r="B642" s="430"/>
      <c r="C642" s="431" t="s">
        <v>1079</v>
      </c>
      <c r="D642" s="431"/>
      <c r="E642" s="431"/>
      <c r="F642" s="292" t="s">
        <v>1126</v>
      </c>
      <c r="G642">
        <f t="shared" ca="1" si="9"/>
        <v>0</v>
      </c>
    </row>
    <row r="643" spans="1:7" ht="15" hidden="1" customHeight="1">
      <c r="A643" s="444"/>
      <c r="B643" s="430"/>
      <c r="C643" s="431" t="s">
        <v>1080</v>
      </c>
      <c r="D643" s="431" t="s">
        <v>1111</v>
      </c>
      <c r="E643" s="431"/>
      <c r="F643" s="292" t="s">
        <v>786</v>
      </c>
      <c r="G643">
        <f t="shared" ca="1" si="9"/>
        <v>0</v>
      </c>
    </row>
    <row r="644" spans="1:7" ht="15" hidden="1" customHeight="1">
      <c r="A644" s="444"/>
      <c r="B644" s="430"/>
      <c r="C644" s="431"/>
      <c r="D644" s="431" t="s">
        <v>1112</v>
      </c>
      <c r="E644" s="431"/>
      <c r="F644" s="292" t="s">
        <v>786</v>
      </c>
      <c r="G644">
        <f t="shared" ca="1" si="9"/>
        <v>0</v>
      </c>
    </row>
    <row r="645" spans="1:7" ht="15" hidden="1" customHeight="1">
      <c r="A645" s="444"/>
      <c r="B645" s="430"/>
      <c r="C645" s="431"/>
      <c r="D645" s="431" t="s">
        <v>1113</v>
      </c>
      <c r="E645" s="431"/>
      <c r="F645" s="292" t="s">
        <v>786</v>
      </c>
      <c r="G645">
        <f t="shared" ref="G645:G708" ca="1" si="10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646" spans="1:7" ht="15" hidden="1" customHeight="1">
      <c r="A646" s="444"/>
      <c r="B646" s="430"/>
      <c r="C646" s="431" t="s">
        <v>1081</v>
      </c>
      <c r="D646" s="431"/>
      <c r="E646" s="431"/>
      <c r="F646" s="292" t="s">
        <v>786</v>
      </c>
      <c r="G646" t="str">
        <f t="shared" ca="1" si="10"/>
        <v xml:space="preserve">от 20 до 25 лет </v>
      </c>
    </row>
    <row r="647" spans="1:7" ht="15" hidden="1" customHeight="1">
      <c r="A647" s="444"/>
      <c r="B647" s="430"/>
      <c r="C647" s="431" t="s">
        <v>1082</v>
      </c>
      <c r="D647" s="431"/>
      <c r="E647" s="431"/>
      <c r="F647" s="292" t="s">
        <v>786</v>
      </c>
      <c r="G647">
        <f t="shared" ca="1" si="10"/>
        <v>0</v>
      </c>
    </row>
    <row r="648" spans="1:7" ht="15" hidden="1" customHeight="1">
      <c r="A648" s="444"/>
      <c r="B648" s="430"/>
      <c r="C648" s="431" t="s">
        <v>1497</v>
      </c>
      <c r="D648" s="431"/>
      <c r="E648" s="293" t="s">
        <v>1123</v>
      </c>
      <c r="F648" s="292" t="s">
        <v>1126</v>
      </c>
      <c r="G648">
        <f t="shared" ca="1" si="10"/>
        <v>0</v>
      </c>
    </row>
    <row r="649" spans="1:7" hidden="1">
      <c r="A649" s="444"/>
      <c r="B649" s="430"/>
      <c r="C649" s="431"/>
      <c r="D649" s="431"/>
      <c r="E649" s="293" t="s">
        <v>1124</v>
      </c>
      <c r="F649" s="292" t="s">
        <v>786</v>
      </c>
      <c r="G649">
        <f t="shared" ca="1" si="10"/>
        <v>2022</v>
      </c>
    </row>
    <row r="650" spans="1:7" hidden="1">
      <c r="A650" s="444"/>
      <c r="B650" s="430"/>
      <c r="C650" s="431"/>
      <c r="D650" s="431"/>
      <c r="E650" s="293" t="s">
        <v>1113</v>
      </c>
      <c r="F650" s="292" t="s">
        <v>1127</v>
      </c>
      <c r="G650" t="str">
        <f t="shared" ca="1" si="10"/>
        <v xml:space="preserve">СКИРО ПК и ПРО </v>
      </c>
    </row>
    <row r="651" spans="1:7" ht="15" hidden="1" customHeight="1">
      <c r="A651" s="444"/>
      <c r="B651" s="430" t="s">
        <v>1064</v>
      </c>
      <c r="C651" s="430" t="s">
        <v>1533</v>
      </c>
      <c r="D651" s="430"/>
      <c r="E651" s="430"/>
      <c r="F651" s="292" t="s">
        <v>786</v>
      </c>
      <c r="G651" t="str">
        <f t="shared" ca="1" si="10"/>
        <v>да</v>
      </c>
    </row>
    <row r="652" spans="1:7" ht="15" hidden="1" customHeight="1">
      <c r="A652" s="444"/>
      <c r="B652" s="430"/>
      <c r="C652" s="430" t="s">
        <v>1085</v>
      </c>
      <c r="D652" s="430"/>
      <c r="E652" s="430"/>
      <c r="F652" s="292" t="s">
        <v>786</v>
      </c>
      <c r="G652" t="str">
        <f t="shared" ca="1" si="10"/>
        <v>да</v>
      </c>
    </row>
    <row r="653" spans="1:7" ht="15" hidden="1" customHeight="1">
      <c r="A653" s="444"/>
      <c r="B653" s="430"/>
      <c r="C653" s="430" t="s">
        <v>1534</v>
      </c>
      <c r="D653" s="430"/>
      <c r="E653" s="430"/>
      <c r="F653" s="292" t="s">
        <v>786</v>
      </c>
      <c r="G653" t="str">
        <f t="shared" ca="1" si="10"/>
        <v>да</v>
      </c>
    </row>
    <row r="654" spans="1:7" ht="15" hidden="1" customHeight="1">
      <c r="A654" s="444"/>
      <c r="B654" s="430"/>
      <c r="C654" s="430" t="s">
        <v>1535</v>
      </c>
      <c r="D654" s="430"/>
      <c r="E654" s="430"/>
      <c r="F654" s="292" t="s">
        <v>786</v>
      </c>
      <c r="G654" t="str">
        <f t="shared" ca="1" si="10"/>
        <v>да</v>
      </c>
    </row>
    <row r="655" spans="1:7" ht="15" hidden="1" customHeight="1">
      <c r="A655" s="444"/>
      <c r="B655" s="430"/>
      <c r="C655" s="430" t="s">
        <v>1417</v>
      </c>
      <c r="D655" s="430"/>
      <c r="E655" s="430"/>
      <c r="F655" s="292" t="s">
        <v>786</v>
      </c>
      <c r="G655" t="str">
        <f t="shared" ca="1" si="10"/>
        <v>да</v>
      </c>
    </row>
    <row r="656" spans="1:7" ht="15" hidden="1" customHeight="1">
      <c r="A656" s="444"/>
      <c r="B656" s="430"/>
      <c r="C656" s="431" t="s">
        <v>1536</v>
      </c>
      <c r="D656" s="431"/>
      <c r="E656" s="431"/>
      <c r="F656" s="292" t="s">
        <v>786</v>
      </c>
      <c r="G656" t="str">
        <f t="shared" ca="1" si="10"/>
        <v>да</v>
      </c>
    </row>
    <row r="657" spans="1:7" ht="15" hidden="1" customHeight="1">
      <c r="A657" s="444"/>
      <c r="B657" s="430"/>
      <c r="C657" s="430" t="s">
        <v>1090</v>
      </c>
      <c r="D657" s="430"/>
      <c r="E657" s="430"/>
      <c r="F657" s="292" t="s">
        <v>786</v>
      </c>
      <c r="G657" t="str">
        <f t="shared" ca="1" si="10"/>
        <v>да</v>
      </c>
    </row>
    <row r="658" spans="1:7" ht="15" hidden="1" customHeight="1">
      <c r="A658" s="444"/>
      <c r="B658" s="430"/>
      <c r="C658" s="430" t="s">
        <v>1419</v>
      </c>
      <c r="D658" s="430"/>
      <c r="E658" s="430"/>
      <c r="F658" s="292" t="s">
        <v>786</v>
      </c>
      <c r="G658" t="str">
        <f t="shared" ca="1" si="10"/>
        <v>да</v>
      </c>
    </row>
    <row r="659" spans="1:7" ht="15" hidden="1" customHeight="1">
      <c r="A659" s="444"/>
      <c r="B659" s="430"/>
      <c r="C659" s="431" t="s">
        <v>1537</v>
      </c>
      <c r="D659" s="431"/>
      <c r="E659" s="431"/>
      <c r="F659" s="292" t="s">
        <v>786</v>
      </c>
      <c r="G659" t="str">
        <f t="shared" ca="1" si="10"/>
        <v>да</v>
      </c>
    </row>
    <row r="660" spans="1:7" ht="15" hidden="1" customHeight="1">
      <c r="A660" s="444"/>
      <c r="B660" s="430"/>
      <c r="C660" s="430" t="s">
        <v>1421</v>
      </c>
      <c r="D660" s="430"/>
      <c r="E660" s="430"/>
      <c r="F660" s="292" t="s">
        <v>786</v>
      </c>
      <c r="G660" t="str">
        <f t="shared" ca="1" si="10"/>
        <v>да</v>
      </c>
    </row>
    <row r="661" spans="1:7" ht="15" hidden="1" customHeight="1">
      <c r="A661" s="430" t="s">
        <v>1489</v>
      </c>
      <c r="B661" s="430"/>
      <c r="C661" s="433" t="s">
        <v>1094</v>
      </c>
      <c r="D661" s="433"/>
      <c r="E661" s="433"/>
      <c r="F661" s="292" t="s">
        <v>824</v>
      </c>
      <c r="G661">
        <f t="shared" ca="1" si="10"/>
        <v>0</v>
      </c>
    </row>
    <row r="662" spans="1:7" ht="15" hidden="1" customHeight="1">
      <c r="A662" s="430"/>
      <c r="B662" s="430"/>
      <c r="C662" s="433" t="s">
        <v>1538</v>
      </c>
      <c r="D662" s="433"/>
      <c r="E662" s="433"/>
      <c r="F662" s="292" t="s">
        <v>824</v>
      </c>
      <c r="G662">
        <f t="shared" ca="1" si="10"/>
        <v>0</v>
      </c>
    </row>
    <row r="663" spans="1:7" ht="15" hidden="1" customHeight="1">
      <c r="A663" s="430"/>
      <c r="B663" s="430"/>
      <c r="C663" s="433" t="s">
        <v>1539</v>
      </c>
      <c r="D663" s="433"/>
      <c r="E663" s="433"/>
      <c r="F663" s="292" t="s">
        <v>824</v>
      </c>
      <c r="G663">
        <f t="shared" ca="1" si="10"/>
        <v>0</v>
      </c>
    </row>
    <row r="664" spans="1:7" ht="15" hidden="1" customHeight="1">
      <c r="A664" s="430"/>
      <c r="B664" s="430"/>
      <c r="C664" s="433" t="s">
        <v>1540</v>
      </c>
      <c r="D664" s="433"/>
      <c r="E664" s="433"/>
      <c r="F664" s="292" t="s">
        <v>824</v>
      </c>
      <c r="G664">
        <f t="shared" ca="1" si="10"/>
        <v>0</v>
      </c>
    </row>
    <row r="665" spans="1:7" ht="15" hidden="1" customHeight="1">
      <c r="A665" s="444" t="s">
        <v>1490</v>
      </c>
      <c r="B665" s="436" t="s">
        <v>1488</v>
      </c>
      <c r="C665" s="436"/>
      <c r="D665" s="436"/>
      <c r="E665" s="436"/>
      <c r="F665" s="291" t="s">
        <v>786</v>
      </c>
      <c r="G665" t="str">
        <f t="shared" ca="1" si="10"/>
        <v>3 класс</v>
      </c>
    </row>
    <row r="666" spans="1:7" ht="15" hidden="1" customHeight="1">
      <c r="A666" s="444"/>
      <c r="B666" s="430" t="s">
        <v>1060</v>
      </c>
      <c r="C666" s="431" t="s">
        <v>1065</v>
      </c>
      <c r="D666" s="431"/>
      <c r="E666" s="431"/>
      <c r="F666" s="293" t="s">
        <v>890</v>
      </c>
      <c r="G666">
        <f t="shared" ca="1" si="10"/>
        <v>30</v>
      </c>
    </row>
    <row r="667" spans="1:7" ht="15" hidden="1" customHeight="1">
      <c r="A667" s="444"/>
      <c r="B667" s="430"/>
      <c r="C667" s="431" t="s">
        <v>1066</v>
      </c>
      <c r="D667" s="431"/>
      <c r="E667" s="431"/>
      <c r="F667" s="293" t="s">
        <v>890</v>
      </c>
      <c r="G667">
        <f t="shared" ca="1" si="10"/>
        <v>0</v>
      </c>
    </row>
    <row r="668" spans="1:7" ht="15" hidden="1" customHeight="1">
      <c r="A668" s="444"/>
      <c r="B668" s="430"/>
      <c r="C668" s="431" t="s">
        <v>1067</v>
      </c>
      <c r="D668" s="431"/>
      <c r="E668" s="431"/>
      <c r="F668" s="293" t="s">
        <v>890</v>
      </c>
      <c r="G668">
        <f t="shared" ca="1" si="10"/>
        <v>2</v>
      </c>
    </row>
    <row r="669" spans="1:7" ht="15" hidden="1" customHeight="1">
      <c r="A669" s="444"/>
      <c r="B669" s="430"/>
      <c r="C669" s="431" t="s">
        <v>1068</v>
      </c>
      <c r="D669" s="431"/>
      <c r="E669" s="431"/>
      <c r="F669" s="293" t="s">
        <v>890</v>
      </c>
      <c r="G669">
        <f t="shared" ca="1" si="10"/>
        <v>5</v>
      </c>
    </row>
    <row r="670" spans="1:7" ht="15" hidden="1" customHeight="1">
      <c r="A670" s="444"/>
      <c r="B670" s="430"/>
      <c r="C670" s="431" t="s">
        <v>1069</v>
      </c>
      <c r="D670" s="431" t="s">
        <v>1098</v>
      </c>
      <c r="E670" s="431"/>
      <c r="F670" s="293" t="s">
        <v>890</v>
      </c>
      <c r="G670">
        <f t="shared" ca="1" si="10"/>
        <v>2</v>
      </c>
    </row>
    <row r="671" spans="1:7" ht="15" hidden="1" customHeight="1">
      <c r="A671" s="444"/>
      <c r="B671" s="430"/>
      <c r="C671" s="431"/>
      <c r="D671" s="431" t="s">
        <v>1099</v>
      </c>
      <c r="E671" s="431"/>
      <c r="F671" s="293" t="s">
        <v>890</v>
      </c>
      <c r="G671">
        <f t="shared" ca="1" si="10"/>
        <v>9</v>
      </c>
    </row>
    <row r="672" spans="1:7" ht="15" hidden="1" customHeight="1">
      <c r="A672" s="444"/>
      <c r="B672" s="430"/>
      <c r="C672" s="431"/>
      <c r="D672" s="431" t="s">
        <v>1100</v>
      </c>
      <c r="E672" s="431"/>
      <c r="F672" s="293" t="s">
        <v>890</v>
      </c>
      <c r="G672">
        <f t="shared" ca="1" si="10"/>
        <v>4</v>
      </c>
    </row>
    <row r="673" spans="1:7" ht="15" hidden="1" customHeight="1">
      <c r="A673" s="444"/>
      <c r="B673" s="430" t="s">
        <v>1061</v>
      </c>
      <c r="C673" s="431" t="s">
        <v>1070</v>
      </c>
      <c r="D673" s="431"/>
      <c r="E673" s="431"/>
      <c r="F673" s="292" t="s">
        <v>786</v>
      </c>
      <c r="G673" t="str">
        <f t="shared" ca="1" si="10"/>
        <v>– «Школа России»;</v>
      </c>
    </row>
    <row r="674" spans="1:7" ht="15" hidden="1" customHeight="1">
      <c r="A674" s="444"/>
      <c r="B674" s="430"/>
      <c r="C674" s="431" t="s">
        <v>1071</v>
      </c>
      <c r="D674" s="431" t="s">
        <v>1101</v>
      </c>
      <c r="E674" s="293" t="s">
        <v>1114</v>
      </c>
      <c r="F674" s="292" t="s">
        <v>824</v>
      </c>
      <c r="G674">
        <f t="shared" ca="1" si="10"/>
        <v>0</v>
      </c>
    </row>
    <row r="675" spans="1:7" hidden="1">
      <c r="A675" s="444"/>
      <c r="B675" s="430"/>
      <c r="C675" s="431"/>
      <c r="D675" s="431"/>
      <c r="E675" s="293" t="s">
        <v>1115</v>
      </c>
      <c r="F675" s="292" t="s">
        <v>824</v>
      </c>
      <c r="G675">
        <f t="shared" ca="1" si="10"/>
        <v>0</v>
      </c>
    </row>
    <row r="676" spans="1:7" hidden="1">
      <c r="A676" s="444"/>
      <c r="B676" s="430"/>
      <c r="C676" s="431"/>
      <c r="D676" s="431"/>
      <c r="E676" s="293" t="s">
        <v>1116</v>
      </c>
      <c r="F676" s="292" t="s">
        <v>824</v>
      </c>
      <c r="G676">
        <f t="shared" ca="1" si="10"/>
        <v>0</v>
      </c>
    </row>
    <row r="677" spans="1:7" ht="15" hidden="1" customHeight="1">
      <c r="A677" s="444"/>
      <c r="B677" s="430"/>
      <c r="C677" s="431"/>
      <c r="D677" s="431" t="s">
        <v>1102</v>
      </c>
      <c r="E677" s="431"/>
      <c r="F677" s="292" t="s">
        <v>824</v>
      </c>
      <c r="G677">
        <f t="shared" ca="1" si="10"/>
        <v>0</v>
      </c>
    </row>
    <row r="678" spans="1:7" ht="15" hidden="1" customHeight="1">
      <c r="A678" s="444"/>
      <c r="B678" s="430"/>
      <c r="C678" s="431" t="s">
        <v>1072</v>
      </c>
      <c r="D678" s="431" t="s">
        <v>1103</v>
      </c>
      <c r="E678" s="431"/>
      <c r="F678" s="292" t="s">
        <v>824</v>
      </c>
      <c r="G678">
        <f t="shared" ca="1" si="10"/>
        <v>30</v>
      </c>
    </row>
    <row r="679" spans="1:7" ht="15" hidden="1" customHeight="1">
      <c r="A679" s="444"/>
      <c r="B679" s="430"/>
      <c r="C679" s="431"/>
      <c r="D679" s="431" t="s">
        <v>1104</v>
      </c>
      <c r="E679" s="431"/>
      <c r="F679" s="292" t="s">
        <v>824</v>
      </c>
      <c r="G679" t="str">
        <f t="shared" ca="1" si="10"/>
        <v/>
      </c>
    </row>
    <row r="680" spans="1:7" ht="15" hidden="1" customHeight="1">
      <c r="A680" s="444"/>
      <c r="B680" s="430"/>
      <c r="C680" s="431" t="s">
        <v>1073</v>
      </c>
      <c r="D680" s="431"/>
      <c r="E680" s="431"/>
      <c r="F680" s="292" t="s">
        <v>786</v>
      </c>
      <c r="G680" t="str">
        <f t="shared" ca="1" si="10"/>
        <v xml:space="preserve">во вторую смену </v>
      </c>
    </row>
    <row r="681" spans="1:7" hidden="1">
      <c r="A681" s="444"/>
      <c r="B681" s="430"/>
      <c r="C681" s="293"/>
      <c r="D681" s="293"/>
      <c r="E681" s="293" t="s">
        <v>1117</v>
      </c>
      <c r="F681" s="292" t="s">
        <v>786</v>
      </c>
      <c r="G681">
        <f t="shared" ca="1" si="10"/>
        <v>0</v>
      </c>
    </row>
    <row r="682" spans="1:7" ht="15" hidden="1" customHeight="1">
      <c r="A682" s="444"/>
      <c r="B682" s="430"/>
      <c r="C682" s="431" t="s">
        <v>1495</v>
      </c>
      <c r="D682" s="431"/>
      <c r="E682" s="431" t="s">
        <v>1118</v>
      </c>
      <c r="F682" s="294" t="s">
        <v>786</v>
      </c>
      <c r="G682">
        <f t="shared" ca="1" si="10"/>
        <v>0</v>
      </c>
    </row>
    <row r="683" spans="1:7" hidden="1">
      <c r="A683" s="444"/>
      <c r="B683" s="430"/>
      <c r="C683" s="431"/>
      <c r="D683" s="431"/>
      <c r="E683" s="431"/>
      <c r="F683" s="294" t="s">
        <v>824</v>
      </c>
      <c r="G683">
        <f t="shared" ca="1" si="10"/>
        <v>0</v>
      </c>
    </row>
    <row r="684" spans="1:7" ht="15" hidden="1" customHeight="1">
      <c r="A684" s="444"/>
      <c r="B684" s="430"/>
      <c r="C684" s="431"/>
      <c r="D684" s="431"/>
      <c r="E684" s="431" t="s">
        <v>1118</v>
      </c>
      <c r="F684" s="294" t="s">
        <v>786</v>
      </c>
      <c r="G684">
        <f t="shared" ca="1" si="10"/>
        <v>0</v>
      </c>
    </row>
    <row r="685" spans="1:7" hidden="1">
      <c r="A685" s="444"/>
      <c r="B685" s="430"/>
      <c r="C685" s="431"/>
      <c r="D685" s="431"/>
      <c r="E685" s="431"/>
      <c r="F685" s="294" t="s">
        <v>824</v>
      </c>
      <c r="G685">
        <f t="shared" ca="1" si="10"/>
        <v>0</v>
      </c>
    </row>
    <row r="686" spans="1:7" ht="15" hidden="1" customHeight="1">
      <c r="A686" s="444"/>
      <c r="B686" s="430"/>
      <c r="C686" s="431" t="s">
        <v>1496</v>
      </c>
      <c r="D686" s="431"/>
      <c r="E686" s="293" t="s">
        <v>1119</v>
      </c>
      <c r="F686" s="294" t="s">
        <v>1125</v>
      </c>
      <c r="G686">
        <f t="shared" ca="1" si="10"/>
        <v>0</v>
      </c>
    </row>
    <row r="687" spans="1:7" hidden="1">
      <c r="A687" s="444"/>
      <c r="B687" s="430"/>
      <c r="C687" s="431"/>
      <c r="D687" s="431"/>
      <c r="E687" s="293" t="s">
        <v>1120</v>
      </c>
      <c r="F687" s="294" t="s">
        <v>824</v>
      </c>
      <c r="G687">
        <f t="shared" ca="1" si="10"/>
        <v>0</v>
      </c>
    </row>
    <row r="688" spans="1:7" ht="15" hidden="1" customHeight="1">
      <c r="A688" s="444"/>
      <c r="B688" s="430" t="s">
        <v>1062</v>
      </c>
      <c r="C688" s="431" t="s">
        <v>1076</v>
      </c>
      <c r="D688" s="431" t="s">
        <v>1105</v>
      </c>
      <c r="E688" s="293" t="s">
        <v>1121</v>
      </c>
      <c r="F688" s="292" t="s">
        <v>824</v>
      </c>
      <c r="G688">
        <f t="shared" ca="1" si="10"/>
        <v>0</v>
      </c>
    </row>
    <row r="689" spans="1:7" hidden="1">
      <c r="A689" s="444"/>
      <c r="B689" s="430"/>
      <c r="C689" s="431"/>
      <c r="D689" s="431"/>
      <c r="E689" s="293" t="s">
        <v>1122</v>
      </c>
      <c r="F689" s="292" t="s">
        <v>824</v>
      </c>
      <c r="G689">
        <f t="shared" ca="1" si="10"/>
        <v>0</v>
      </c>
    </row>
    <row r="690" spans="1:7" ht="15" hidden="1" customHeight="1">
      <c r="A690" s="444"/>
      <c r="B690" s="430"/>
      <c r="C690" s="431"/>
      <c r="D690" s="431" t="s">
        <v>1106</v>
      </c>
      <c r="E690" s="293" t="s">
        <v>1121</v>
      </c>
      <c r="F690" s="292" t="s">
        <v>824</v>
      </c>
      <c r="G690">
        <f t="shared" ca="1" si="10"/>
        <v>30</v>
      </c>
    </row>
    <row r="691" spans="1:7" hidden="1">
      <c r="A691" s="444"/>
      <c r="B691" s="430"/>
      <c r="C691" s="431"/>
      <c r="D691" s="431"/>
      <c r="E691" s="293" t="s">
        <v>1122</v>
      </c>
      <c r="F691" s="292" t="s">
        <v>824</v>
      </c>
      <c r="G691">
        <f t="shared" ca="1" si="10"/>
        <v>0</v>
      </c>
    </row>
    <row r="692" spans="1:7" ht="15" hidden="1" customHeight="1">
      <c r="A692" s="444"/>
      <c r="B692" s="430"/>
      <c r="C692" s="431"/>
      <c r="D692" s="431" t="s">
        <v>1107</v>
      </c>
      <c r="E692" s="293" t="s">
        <v>1121</v>
      </c>
      <c r="F692" s="292" t="s">
        <v>824</v>
      </c>
      <c r="G692">
        <f t="shared" ca="1" si="10"/>
        <v>0</v>
      </c>
    </row>
    <row r="693" spans="1:7" hidden="1">
      <c r="A693" s="444"/>
      <c r="B693" s="430"/>
      <c r="C693" s="431"/>
      <c r="D693" s="431"/>
      <c r="E693" s="293" t="s">
        <v>1122</v>
      </c>
      <c r="F693" s="292" t="s">
        <v>824</v>
      </c>
      <c r="G693">
        <f t="shared" ca="1" si="10"/>
        <v>0</v>
      </c>
    </row>
    <row r="694" spans="1:7" ht="15" hidden="1" customHeight="1">
      <c r="A694" s="444"/>
      <c r="B694" s="430"/>
      <c r="C694" s="431"/>
      <c r="D694" s="431" t="s">
        <v>1108</v>
      </c>
      <c r="E694" s="293" t="s">
        <v>1121</v>
      </c>
      <c r="F694" s="292" t="s">
        <v>824</v>
      </c>
      <c r="G694">
        <f t="shared" ca="1" si="10"/>
        <v>0</v>
      </c>
    </row>
    <row r="695" spans="1:7" hidden="1">
      <c r="A695" s="444"/>
      <c r="B695" s="430"/>
      <c r="C695" s="431"/>
      <c r="D695" s="431"/>
      <c r="E695" s="293" t="s">
        <v>1122</v>
      </c>
      <c r="F695" s="292" t="s">
        <v>824</v>
      </c>
      <c r="G695">
        <f t="shared" ca="1" si="10"/>
        <v>0</v>
      </c>
    </row>
    <row r="696" spans="1:7" ht="15" hidden="1" customHeight="1">
      <c r="A696" s="444"/>
      <c r="B696" s="430"/>
      <c r="C696" s="431"/>
      <c r="D696" s="431" t="s">
        <v>1109</v>
      </c>
      <c r="E696" s="293" t="s">
        <v>1121</v>
      </c>
      <c r="F696" s="292" t="s">
        <v>824</v>
      </c>
      <c r="G696">
        <f t="shared" ca="1" si="10"/>
        <v>0</v>
      </c>
    </row>
    <row r="697" spans="1:7" hidden="1">
      <c r="A697" s="444"/>
      <c r="B697" s="430"/>
      <c r="C697" s="431"/>
      <c r="D697" s="431"/>
      <c r="E697" s="293" t="s">
        <v>1122</v>
      </c>
      <c r="F697" s="292" t="s">
        <v>824</v>
      </c>
      <c r="G697">
        <f t="shared" ca="1" si="10"/>
        <v>0</v>
      </c>
    </row>
    <row r="698" spans="1:7" ht="15" hidden="1" customHeight="1">
      <c r="A698" s="444"/>
      <c r="B698" s="430"/>
      <c r="C698" s="431"/>
      <c r="D698" s="431" t="s">
        <v>1110</v>
      </c>
      <c r="E698" s="293" t="s">
        <v>1121</v>
      </c>
      <c r="F698" s="292" t="s">
        <v>824</v>
      </c>
      <c r="G698">
        <f t="shared" ca="1" si="10"/>
        <v>0</v>
      </c>
    </row>
    <row r="699" spans="1:7" hidden="1">
      <c r="A699" s="444"/>
      <c r="B699" s="430"/>
      <c r="C699" s="431"/>
      <c r="D699" s="431"/>
      <c r="E699" s="293" t="s">
        <v>1122</v>
      </c>
      <c r="F699" s="292" t="s">
        <v>824</v>
      </c>
      <c r="G699">
        <f t="shared" ca="1" si="10"/>
        <v>0</v>
      </c>
    </row>
    <row r="700" spans="1:7" ht="15" hidden="1" customHeight="1">
      <c r="A700" s="444"/>
      <c r="B700" s="430" t="s">
        <v>1063</v>
      </c>
      <c r="C700" s="431" t="s">
        <v>1077</v>
      </c>
      <c r="D700" s="431"/>
      <c r="E700" s="431"/>
      <c r="F700" s="292" t="s">
        <v>786</v>
      </c>
      <c r="G700" t="str">
        <f t="shared" ca="1" si="10"/>
        <v xml:space="preserve">от 1,5 до 1,75 ставки </v>
      </c>
    </row>
    <row r="701" spans="1:7" ht="15" hidden="1" customHeight="1">
      <c r="A701" s="444"/>
      <c r="B701" s="430"/>
      <c r="C701" s="431" t="s">
        <v>1078</v>
      </c>
      <c r="D701" s="431"/>
      <c r="E701" s="431"/>
      <c r="F701" s="292" t="s">
        <v>786</v>
      </c>
      <c r="G701" t="str">
        <f t="shared" ca="1" si="10"/>
        <v>высшее педагогическое образование по направлению подготовки, соответствующему преподаваемому предмету</v>
      </c>
    </row>
    <row r="702" spans="1:7" ht="15" hidden="1" customHeight="1">
      <c r="A702" s="444"/>
      <c r="B702" s="430"/>
      <c r="C702" s="431" t="s">
        <v>1079</v>
      </c>
      <c r="D702" s="431"/>
      <c r="E702" s="431"/>
      <c r="F702" s="292" t="s">
        <v>1126</v>
      </c>
      <c r="G702">
        <f t="shared" ca="1" si="10"/>
        <v>0</v>
      </c>
    </row>
    <row r="703" spans="1:7" ht="15" hidden="1" customHeight="1">
      <c r="A703" s="444"/>
      <c r="B703" s="430"/>
      <c r="C703" s="431" t="s">
        <v>1080</v>
      </c>
      <c r="D703" s="431" t="s">
        <v>1111</v>
      </c>
      <c r="E703" s="431"/>
      <c r="F703" s="292" t="s">
        <v>786</v>
      </c>
      <c r="G703">
        <f t="shared" ca="1" si="10"/>
        <v>0</v>
      </c>
    </row>
    <row r="704" spans="1:7" ht="15" hidden="1" customHeight="1">
      <c r="A704" s="444"/>
      <c r="B704" s="430"/>
      <c r="C704" s="431"/>
      <c r="D704" s="431" t="s">
        <v>1112</v>
      </c>
      <c r="E704" s="431"/>
      <c r="F704" s="292" t="s">
        <v>786</v>
      </c>
      <c r="G704">
        <f t="shared" ca="1" si="10"/>
        <v>0</v>
      </c>
    </row>
    <row r="705" spans="1:7" ht="15" hidden="1" customHeight="1">
      <c r="A705" s="444"/>
      <c r="B705" s="430"/>
      <c r="C705" s="431"/>
      <c r="D705" s="431" t="s">
        <v>1113</v>
      </c>
      <c r="E705" s="431"/>
      <c r="F705" s="292" t="s">
        <v>786</v>
      </c>
      <c r="G705">
        <f t="shared" ca="1" si="10"/>
        <v>0</v>
      </c>
    </row>
    <row r="706" spans="1:7" ht="15" hidden="1" customHeight="1">
      <c r="A706" s="444"/>
      <c r="B706" s="430"/>
      <c r="C706" s="431" t="s">
        <v>1081</v>
      </c>
      <c r="D706" s="431"/>
      <c r="E706" s="431"/>
      <c r="F706" s="292" t="s">
        <v>786</v>
      </c>
      <c r="G706" t="str">
        <f t="shared" ca="1" si="10"/>
        <v>35 и более</v>
      </c>
    </row>
    <row r="707" spans="1:7" ht="15" hidden="1" customHeight="1">
      <c r="A707" s="444"/>
      <c r="B707" s="430"/>
      <c r="C707" s="431" t="s">
        <v>1082</v>
      </c>
      <c r="D707" s="431"/>
      <c r="E707" s="431"/>
      <c r="F707" s="292" t="s">
        <v>786</v>
      </c>
      <c r="G707" t="str">
        <f t="shared" ca="1" si="10"/>
        <v xml:space="preserve">высшая квалификационная категория </v>
      </c>
    </row>
    <row r="708" spans="1:7" ht="15" hidden="1" customHeight="1">
      <c r="A708" s="444"/>
      <c r="B708" s="430"/>
      <c r="C708" s="431" t="s">
        <v>1497</v>
      </c>
      <c r="D708" s="431"/>
      <c r="E708" s="293" t="s">
        <v>1123</v>
      </c>
      <c r="F708" s="292" t="s">
        <v>1126</v>
      </c>
      <c r="G708">
        <f t="shared" ca="1" si="10"/>
        <v>0</v>
      </c>
    </row>
    <row r="709" spans="1:7" hidden="1">
      <c r="A709" s="444"/>
      <c r="B709" s="430"/>
      <c r="C709" s="431"/>
      <c r="D709" s="431"/>
      <c r="E709" s="293" t="s">
        <v>1124</v>
      </c>
      <c r="F709" s="292" t="s">
        <v>786</v>
      </c>
      <c r="G709">
        <f t="shared" ref="G709:G772" ca="1" si="11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2021</v>
      </c>
    </row>
    <row r="710" spans="1:7" hidden="1">
      <c r="A710" s="444"/>
      <c r="B710" s="430"/>
      <c r="C710" s="431"/>
      <c r="D710" s="431"/>
      <c r="E710" s="293" t="s">
        <v>1113</v>
      </c>
      <c r="F710" s="292" t="s">
        <v>1127</v>
      </c>
      <c r="G710" t="str">
        <f t="shared" ca="1" si="11"/>
        <v xml:space="preserve">СКИРО ПК и ПРО </v>
      </c>
    </row>
    <row r="711" spans="1:7" ht="15" hidden="1" customHeight="1">
      <c r="A711" s="444"/>
      <c r="B711" s="430" t="s">
        <v>1064</v>
      </c>
      <c r="C711" s="430" t="s">
        <v>1533</v>
      </c>
      <c r="D711" s="430"/>
      <c r="E711" s="430"/>
      <c r="F711" s="292" t="s">
        <v>786</v>
      </c>
      <c r="G711" t="str">
        <f t="shared" ca="1" si="11"/>
        <v>да</v>
      </c>
    </row>
    <row r="712" spans="1:7" ht="15" hidden="1" customHeight="1">
      <c r="A712" s="444"/>
      <c r="B712" s="430"/>
      <c r="C712" s="430" t="s">
        <v>1085</v>
      </c>
      <c r="D712" s="430"/>
      <c r="E712" s="430"/>
      <c r="F712" s="292" t="s">
        <v>786</v>
      </c>
      <c r="G712" t="str">
        <f t="shared" ca="1" si="11"/>
        <v>да</v>
      </c>
    </row>
    <row r="713" spans="1:7" ht="15" hidden="1" customHeight="1">
      <c r="A713" s="444"/>
      <c r="B713" s="430"/>
      <c r="C713" s="430" t="s">
        <v>1534</v>
      </c>
      <c r="D713" s="430"/>
      <c r="E713" s="430"/>
      <c r="F713" s="292" t="s">
        <v>786</v>
      </c>
      <c r="G713" t="str">
        <f t="shared" ca="1" si="11"/>
        <v>да</v>
      </c>
    </row>
    <row r="714" spans="1:7" ht="15" hidden="1" customHeight="1">
      <c r="A714" s="444"/>
      <c r="B714" s="430"/>
      <c r="C714" s="430" t="s">
        <v>1535</v>
      </c>
      <c r="D714" s="430"/>
      <c r="E714" s="430"/>
      <c r="F714" s="292" t="s">
        <v>786</v>
      </c>
      <c r="G714" t="str">
        <f t="shared" ca="1" si="11"/>
        <v>да</v>
      </c>
    </row>
    <row r="715" spans="1:7" ht="15" hidden="1" customHeight="1">
      <c r="A715" s="444"/>
      <c r="B715" s="430"/>
      <c r="C715" s="430" t="s">
        <v>1417</v>
      </c>
      <c r="D715" s="430"/>
      <c r="E715" s="430"/>
      <c r="F715" s="292" t="s">
        <v>786</v>
      </c>
      <c r="G715" t="str">
        <f t="shared" ca="1" si="11"/>
        <v>да</v>
      </c>
    </row>
    <row r="716" spans="1:7" ht="15" hidden="1" customHeight="1">
      <c r="A716" s="444"/>
      <c r="B716" s="430"/>
      <c r="C716" s="431" t="s">
        <v>1536</v>
      </c>
      <c r="D716" s="431"/>
      <c r="E716" s="431"/>
      <c r="F716" s="292" t="s">
        <v>786</v>
      </c>
      <c r="G716" t="str">
        <f t="shared" ca="1" si="11"/>
        <v>да</v>
      </c>
    </row>
    <row r="717" spans="1:7" ht="15" hidden="1" customHeight="1">
      <c r="A717" s="444"/>
      <c r="B717" s="430"/>
      <c r="C717" s="430" t="s">
        <v>1090</v>
      </c>
      <c r="D717" s="430"/>
      <c r="E717" s="430"/>
      <c r="F717" s="292" t="s">
        <v>786</v>
      </c>
      <c r="G717" t="str">
        <f t="shared" ca="1" si="11"/>
        <v>да</v>
      </c>
    </row>
    <row r="718" spans="1:7" ht="15" hidden="1" customHeight="1">
      <c r="A718" s="444"/>
      <c r="B718" s="430"/>
      <c r="C718" s="430" t="s">
        <v>1419</v>
      </c>
      <c r="D718" s="430"/>
      <c r="E718" s="430"/>
      <c r="F718" s="292" t="s">
        <v>786</v>
      </c>
      <c r="G718" t="str">
        <f t="shared" ca="1" si="11"/>
        <v>да</v>
      </c>
    </row>
    <row r="719" spans="1:7" ht="15" hidden="1" customHeight="1">
      <c r="A719" s="444"/>
      <c r="B719" s="430"/>
      <c r="C719" s="431" t="s">
        <v>1537</v>
      </c>
      <c r="D719" s="431"/>
      <c r="E719" s="431"/>
      <c r="F719" s="292" t="s">
        <v>786</v>
      </c>
      <c r="G719" t="str">
        <f t="shared" ca="1" si="11"/>
        <v>да</v>
      </c>
    </row>
    <row r="720" spans="1:7" ht="15" hidden="1" customHeight="1">
      <c r="A720" s="444"/>
      <c r="B720" s="430"/>
      <c r="C720" s="430" t="s">
        <v>1421</v>
      </c>
      <c r="D720" s="430"/>
      <c r="E720" s="430"/>
      <c r="F720" s="292" t="s">
        <v>786</v>
      </c>
      <c r="G720" t="str">
        <f t="shared" ca="1" si="11"/>
        <v>да</v>
      </c>
    </row>
    <row r="721" spans="1:7" ht="15" hidden="1" customHeight="1">
      <c r="A721" s="430" t="s">
        <v>1489</v>
      </c>
      <c r="B721" s="430"/>
      <c r="C721" s="433" t="s">
        <v>1094</v>
      </c>
      <c r="D721" s="433"/>
      <c r="E721" s="433"/>
      <c r="F721" s="292" t="s">
        <v>824</v>
      </c>
      <c r="G721">
        <f t="shared" ca="1" si="11"/>
        <v>0</v>
      </c>
    </row>
    <row r="722" spans="1:7" ht="15" hidden="1" customHeight="1">
      <c r="A722" s="430"/>
      <c r="B722" s="430"/>
      <c r="C722" s="433" t="s">
        <v>1538</v>
      </c>
      <c r="D722" s="433"/>
      <c r="E722" s="433"/>
      <c r="F722" s="292" t="s">
        <v>824</v>
      </c>
      <c r="G722">
        <f t="shared" ca="1" si="11"/>
        <v>0</v>
      </c>
    </row>
    <row r="723" spans="1:7" ht="15" hidden="1" customHeight="1">
      <c r="A723" s="430"/>
      <c r="B723" s="430"/>
      <c r="C723" s="433" t="s">
        <v>1539</v>
      </c>
      <c r="D723" s="433"/>
      <c r="E723" s="433"/>
      <c r="F723" s="292" t="s">
        <v>824</v>
      </c>
      <c r="G723">
        <f t="shared" ca="1" si="11"/>
        <v>0</v>
      </c>
    </row>
    <row r="724" spans="1:7" ht="15" hidden="1" customHeight="1">
      <c r="A724" s="430"/>
      <c r="B724" s="430"/>
      <c r="C724" s="433" t="s">
        <v>1540</v>
      </c>
      <c r="D724" s="433"/>
      <c r="E724" s="433"/>
      <c r="F724" s="292" t="s">
        <v>824</v>
      </c>
      <c r="G724">
        <f t="shared" ca="1" si="11"/>
        <v>0</v>
      </c>
    </row>
    <row r="725" spans="1:7" ht="15" hidden="1" customHeight="1">
      <c r="A725" s="444" t="s">
        <v>1490</v>
      </c>
      <c r="B725" s="436" t="s">
        <v>1488</v>
      </c>
      <c r="C725" s="436"/>
      <c r="D725" s="436"/>
      <c r="E725" s="436"/>
      <c r="F725" s="291" t="s">
        <v>786</v>
      </c>
      <c r="G725" t="str">
        <f t="shared" ca="1" si="11"/>
        <v>3 класс</v>
      </c>
    </row>
    <row r="726" spans="1:7" ht="15" hidden="1" customHeight="1">
      <c r="A726" s="444"/>
      <c r="B726" s="430" t="s">
        <v>1060</v>
      </c>
      <c r="C726" s="431" t="s">
        <v>1065</v>
      </c>
      <c r="D726" s="431"/>
      <c r="E726" s="431"/>
      <c r="F726" s="293" t="s">
        <v>890</v>
      </c>
      <c r="G726">
        <f t="shared" ca="1" si="11"/>
        <v>30</v>
      </c>
    </row>
    <row r="727" spans="1:7" ht="15" hidden="1" customHeight="1">
      <c r="A727" s="444"/>
      <c r="B727" s="430"/>
      <c r="C727" s="431" t="s">
        <v>1066</v>
      </c>
      <c r="D727" s="431"/>
      <c r="E727" s="431"/>
      <c r="F727" s="293" t="s">
        <v>890</v>
      </c>
      <c r="G727">
        <f t="shared" ca="1" si="11"/>
        <v>0</v>
      </c>
    </row>
    <row r="728" spans="1:7" ht="15" hidden="1" customHeight="1">
      <c r="A728" s="444"/>
      <c r="B728" s="430"/>
      <c r="C728" s="431" t="s">
        <v>1067</v>
      </c>
      <c r="D728" s="431"/>
      <c r="E728" s="431"/>
      <c r="F728" s="293" t="s">
        <v>890</v>
      </c>
      <c r="G728">
        <f t="shared" ca="1" si="11"/>
        <v>0</v>
      </c>
    </row>
    <row r="729" spans="1:7" ht="15" hidden="1" customHeight="1">
      <c r="A729" s="444"/>
      <c r="B729" s="430"/>
      <c r="C729" s="431" t="s">
        <v>1068</v>
      </c>
      <c r="D729" s="431"/>
      <c r="E729" s="431"/>
      <c r="F729" s="293" t="s">
        <v>890</v>
      </c>
      <c r="G729">
        <f t="shared" ca="1" si="11"/>
        <v>9</v>
      </c>
    </row>
    <row r="730" spans="1:7" ht="15" hidden="1" customHeight="1">
      <c r="A730" s="444"/>
      <c r="B730" s="430"/>
      <c r="C730" s="431" t="s">
        <v>1069</v>
      </c>
      <c r="D730" s="431" t="s">
        <v>1098</v>
      </c>
      <c r="E730" s="431"/>
      <c r="F730" s="293" t="s">
        <v>890</v>
      </c>
      <c r="G730">
        <f t="shared" ca="1" si="11"/>
        <v>2</v>
      </c>
    </row>
    <row r="731" spans="1:7" ht="15" hidden="1" customHeight="1">
      <c r="A731" s="444"/>
      <c r="B731" s="430"/>
      <c r="C731" s="431"/>
      <c r="D731" s="431" t="s">
        <v>1099</v>
      </c>
      <c r="E731" s="431"/>
      <c r="F731" s="293" t="s">
        <v>890</v>
      </c>
      <c r="G731">
        <f t="shared" ca="1" si="11"/>
        <v>5</v>
      </c>
    </row>
    <row r="732" spans="1:7" ht="15" hidden="1" customHeight="1">
      <c r="A732" s="444"/>
      <c r="B732" s="430"/>
      <c r="C732" s="431"/>
      <c r="D732" s="431" t="s">
        <v>1100</v>
      </c>
      <c r="E732" s="431"/>
      <c r="F732" s="293" t="s">
        <v>890</v>
      </c>
      <c r="G732">
        <f t="shared" ca="1" si="11"/>
        <v>3</v>
      </c>
    </row>
    <row r="733" spans="1:7" ht="15" hidden="1" customHeight="1">
      <c r="A733" s="444"/>
      <c r="B733" s="430" t="s">
        <v>1061</v>
      </c>
      <c r="C733" s="431" t="s">
        <v>1070</v>
      </c>
      <c r="D733" s="431"/>
      <c r="E733" s="431"/>
      <c r="F733" s="292" t="s">
        <v>786</v>
      </c>
      <c r="G733" t="str">
        <f t="shared" ca="1" si="11"/>
        <v>– «Школа России»;</v>
      </c>
    </row>
    <row r="734" spans="1:7" ht="15" hidden="1" customHeight="1">
      <c r="A734" s="444"/>
      <c r="B734" s="430"/>
      <c r="C734" s="431" t="s">
        <v>1071</v>
      </c>
      <c r="D734" s="431" t="s">
        <v>1101</v>
      </c>
      <c r="E734" s="293" t="s">
        <v>1114</v>
      </c>
      <c r="F734" s="292" t="s">
        <v>824</v>
      </c>
      <c r="G734">
        <f t="shared" ca="1" si="11"/>
        <v>0</v>
      </c>
    </row>
    <row r="735" spans="1:7" hidden="1">
      <c r="A735" s="444"/>
      <c r="B735" s="430"/>
      <c r="C735" s="431"/>
      <c r="D735" s="431"/>
      <c r="E735" s="293" t="s">
        <v>1115</v>
      </c>
      <c r="F735" s="292" t="s">
        <v>824</v>
      </c>
      <c r="G735">
        <f t="shared" ca="1" si="11"/>
        <v>0</v>
      </c>
    </row>
    <row r="736" spans="1:7" hidden="1">
      <c r="A736" s="444"/>
      <c r="B736" s="430"/>
      <c r="C736" s="431"/>
      <c r="D736" s="431"/>
      <c r="E736" s="293" t="s">
        <v>1116</v>
      </c>
      <c r="F736" s="292" t="s">
        <v>824</v>
      </c>
      <c r="G736">
        <f t="shared" ca="1" si="11"/>
        <v>0</v>
      </c>
    </row>
    <row r="737" spans="1:7" ht="15" hidden="1" customHeight="1">
      <c r="A737" s="444"/>
      <c r="B737" s="430"/>
      <c r="C737" s="431"/>
      <c r="D737" s="431" t="s">
        <v>1102</v>
      </c>
      <c r="E737" s="431"/>
      <c r="F737" s="292" t="s">
        <v>824</v>
      </c>
      <c r="G737">
        <f t="shared" ca="1" si="11"/>
        <v>0</v>
      </c>
    </row>
    <row r="738" spans="1:7" ht="15" hidden="1" customHeight="1">
      <c r="A738" s="444"/>
      <c r="B738" s="430"/>
      <c r="C738" s="431" t="s">
        <v>1072</v>
      </c>
      <c r="D738" s="431" t="s">
        <v>1103</v>
      </c>
      <c r="E738" s="431"/>
      <c r="F738" s="292" t="s">
        <v>824</v>
      </c>
      <c r="G738">
        <f t="shared" ca="1" si="11"/>
        <v>30</v>
      </c>
    </row>
    <row r="739" spans="1:7" ht="15" hidden="1" customHeight="1">
      <c r="A739" s="444"/>
      <c r="B739" s="430"/>
      <c r="C739" s="431"/>
      <c r="D739" s="431" t="s">
        <v>1104</v>
      </c>
      <c r="E739" s="431"/>
      <c r="F739" s="292" t="s">
        <v>824</v>
      </c>
      <c r="G739" t="str">
        <f t="shared" ca="1" si="11"/>
        <v/>
      </c>
    </row>
    <row r="740" spans="1:7" ht="15" hidden="1" customHeight="1">
      <c r="A740" s="444"/>
      <c r="B740" s="430"/>
      <c r="C740" s="431" t="s">
        <v>1073</v>
      </c>
      <c r="D740" s="431"/>
      <c r="E740" s="431"/>
      <c r="F740" s="292" t="s">
        <v>786</v>
      </c>
      <c r="G740" t="str">
        <f t="shared" ca="1" si="11"/>
        <v xml:space="preserve">во вторую смену </v>
      </c>
    </row>
    <row r="741" spans="1:7" hidden="1">
      <c r="A741" s="444"/>
      <c r="B741" s="430"/>
      <c r="C741" s="293"/>
      <c r="D741" s="293"/>
      <c r="E741" s="293" t="s">
        <v>1117</v>
      </c>
      <c r="F741" s="292" t="s">
        <v>786</v>
      </c>
      <c r="G741">
        <f t="shared" ca="1" si="11"/>
        <v>0</v>
      </c>
    </row>
    <row r="742" spans="1:7" ht="15" hidden="1" customHeight="1">
      <c r="A742" s="444"/>
      <c r="B742" s="430"/>
      <c r="C742" s="431" t="s">
        <v>1495</v>
      </c>
      <c r="D742" s="431"/>
      <c r="E742" s="431" t="s">
        <v>1118</v>
      </c>
      <c r="F742" s="294" t="s">
        <v>786</v>
      </c>
      <c r="G742">
        <f t="shared" ca="1" si="11"/>
        <v>0</v>
      </c>
    </row>
    <row r="743" spans="1:7" hidden="1">
      <c r="A743" s="444"/>
      <c r="B743" s="430"/>
      <c r="C743" s="431"/>
      <c r="D743" s="431"/>
      <c r="E743" s="431"/>
      <c r="F743" s="294" t="s">
        <v>824</v>
      </c>
      <c r="G743">
        <f t="shared" ca="1" si="11"/>
        <v>0</v>
      </c>
    </row>
    <row r="744" spans="1:7" ht="15" hidden="1" customHeight="1">
      <c r="A744" s="444"/>
      <c r="B744" s="430"/>
      <c r="C744" s="431"/>
      <c r="D744" s="431"/>
      <c r="E744" s="431" t="s">
        <v>1118</v>
      </c>
      <c r="F744" s="294" t="s">
        <v>786</v>
      </c>
      <c r="G744">
        <f t="shared" ca="1" si="11"/>
        <v>0</v>
      </c>
    </row>
    <row r="745" spans="1:7" hidden="1">
      <c r="A745" s="444"/>
      <c r="B745" s="430"/>
      <c r="C745" s="431"/>
      <c r="D745" s="431"/>
      <c r="E745" s="431"/>
      <c r="F745" s="294" t="s">
        <v>824</v>
      </c>
      <c r="G745">
        <f t="shared" ca="1" si="11"/>
        <v>0</v>
      </c>
    </row>
    <row r="746" spans="1:7" ht="15" hidden="1" customHeight="1">
      <c r="A746" s="444"/>
      <c r="B746" s="430"/>
      <c r="C746" s="431" t="s">
        <v>1496</v>
      </c>
      <c r="D746" s="431"/>
      <c r="E746" s="293" t="s">
        <v>1119</v>
      </c>
      <c r="F746" s="294" t="s">
        <v>1125</v>
      </c>
      <c r="G746">
        <f t="shared" ca="1" si="11"/>
        <v>0</v>
      </c>
    </row>
    <row r="747" spans="1:7" hidden="1">
      <c r="A747" s="444"/>
      <c r="B747" s="430"/>
      <c r="C747" s="431"/>
      <c r="D747" s="431"/>
      <c r="E747" s="293" t="s">
        <v>1120</v>
      </c>
      <c r="F747" s="294" t="s">
        <v>824</v>
      </c>
      <c r="G747">
        <f t="shared" ca="1" si="11"/>
        <v>0</v>
      </c>
    </row>
    <row r="748" spans="1:7" ht="15" hidden="1" customHeight="1">
      <c r="A748" s="444"/>
      <c r="B748" s="430" t="s">
        <v>1062</v>
      </c>
      <c r="C748" s="431" t="s">
        <v>1076</v>
      </c>
      <c r="D748" s="431" t="s">
        <v>1105</v>
      </c>
      <c r="E748" s="293" t="s">
        <v>1121</v>
      </c>
      <c r="F748" s="292" t="s">
        <v>824</v>
      </c>
      <c r="G748">
        <f t="shared" ca="1" si="11"/>
        <v>0</v>
      </c>
    </row>
    <row r="749" spans="1:7" hidden="1">
      <c r="A749" s="444"/>
      <c r="B749" s="430"/>
      <c r="C749" s="431"/>
      <c r="D749" s="431"/>
      <c r="E749" s="293" t="s">
        <v>1122</v>
      </c>
      <c r="F749" s="292" t="s">
        <v>824</v>
      </c>
      <c r="G749">
        <f t="shared" ca="1" si="11"/>
        <v>0</v>
      </c>
    </row>
    <row r="750" spans="1:7" ht="15" hidden="1" customHeight="1">
      <c r="A750" s="444"/>
      <c r="B750" s="430"/>
      <c r="C750" s="431"/>
      <c r="D750" s="431" t="s">
        <v>1106</v>
      </c>
      <c r="E750" s="293" t="s">
        <v>1121</v>
      </c>
      <c r="F750" s="292" t="s">
        <v>824</v>
      </c>
      <c r="G750">
        <f t="shared" ca="1" si="11"/>
        <v>30</v>
      </c>
    </row>
    <row r="751" spans="1:7" hidden="1">
      <c r="A751" s="444"/>
      <c r="B751" s="430"/>
      <c r="C751" s="431"/>
      <c r="D751" s="431"/>
      <c r="E751" s="293" t="s">
        <v>1122</v>
      </c>
      <c r="F751" s="292" t="s">
        <v>824</v>
      </c>
      <c r="G751">
        <f t="shared" ca="1" si="11"/>
        <v>0</v>
      </c>
    </row>
    <row r="752" spans="1:7" ht="15" hidden="1" customHeight="1">
      <c r="A752" s="444"/>
      <c r="B752" s="430"/>
      <c r="C752" s="431"/>
      <c r="D752" s="431" t="s">
        <v>1107</v>
      </c>
      <c r="E752" s="293" t="s">
        <v>1121</v>
      </c>
      <c r="F752" s="292" t="s">
        <v>824</v>
      </c>
      <c r="G752">
        <f t="shared" ca="1" si="11"/>
        <v>0</v>
      </c>
    </row>
    <row r="753" spans="1:7" hidden="1">
      <c r="A753" s="444"/>
      <c r="B753" s="430"/>
      <c r="C753" s="431"/>
      <c r="D753" s="431"/>
      <c r="E753" s="293" t="s">
        <v>1122</v>
      </c>
      <c r="F753" s="292" t="s">
        <v>824</v>
      </c>
      <c r="G753">
        <f t="shared" ca="1" si="11"/>
        <v>0</v>
      </c>
    </row>
    <row r="754" spans="1:7" ht="15" hidden="1" customHeight="1">
      <c r="A754" s="444"/>
      <c r="B754" s="430"/>
      <c r="C754" s="431"/>
      <c r="D754" s="431" t="s">
        <v>1108</v>
      </c>
      <c r="E754" s="293" t="s">
        <v>1121</v>
      </c>
      <c r="F754" s="292" t="s">
        <v>824</v>
      </c>
      <c r="G754">
        <f t="shared" ca="1" si="11"/>
        <v>0</v>
      </c>
    </row>
    <row r="755" spans="1:7" hidden="1">
      <c r="A755" s="444"/>
      <c r="B755" s="430"/>
      <c r="C755" s="431"/>
      <c r="D755" s="431"/>
      <c r="E755" s="293" t="s">
        <v>1122</v>
      </c>
      <c r="F755" s="292" t="s">
        <v>824</v>
      </c>
      <c r="G755">
        <f t="shared" ca="1" si="11"/>
        <v>0</v>
      </c>
    </row>
    <row r="756" spans="1:7" ht="15" hidden="1" customHeight="1">
      <c r="A756" s="444"/>
      <c r="B756" s="430"/>
      <c r="C756" s="431"/>
      <c r="D756" s="431" t="s">
        <v>1109</v>
      </c>
      <c r="E756" s="293" t="s">
        <v>1121</v>
      </c>
      <c r="F756" s="292" t="s">
        <v>824</v>
      </c>
      <c r="G756">
        <f t="shared" ca="1" si="11"/>
        <v>0</v>
      </c>
    </row>
    <row r="757" spans="1:7" hidden="1">
      <c r="A757" s="444"/>
      <c r="B757" s="430"/>
      <c r="C757" s="431"/>
      <c r="D757" s="431"/>
      <c r="E757" s="293" t="s">
        <v>1122</v>
      </c>
      <c r="F757" s="292" t="s">
        <v>824</v>
      </c>
      <c r="G757">
        <f t="shared" ca="1" si="11"/>
        <v>0</v>
      </c>
    </row>
    <row r="758" spans="1:7" ht="15" hidden="1" customHeight="1">
      <c r="A758" s="444"/>
      <c r="B758" s="430"/>
      <c r="C758" s="431"/>
      <c r="D758" s="431" t="s">
        <v>1110</v>
      </c>
      <c r="E758" s="293" t="s">
        <v>1121</v>
      </c>
      <c r="F758" s="292" t="s">
        <v>824</v>
      </c>
      <c r="G758">
        <f t="shared" ca="1" si="11"/>
        <v>0</v>
      </c>
    </row>
    <row r="759" spans="1:7" hidden="1">
      <c r="A759" s="444"/>
      <c r="B759" s="430"/>
      <c r="C759" s="431"/>
      <c r="D759" s="431"/>
      <c r="E759" s="293" t="s">
        <v>1122</v>
      </c>
      <c r="F759" s="292" t="s">
        <v>824</v>
      </c>
      <c r="G759">
        <f t="shared" ca="1" si="11"/>
        <v>0</v>
      </c>
    </row>
    <row r="760" spans="1:7" ht="15" hidden="1" customHeight="1">
      <c r="A760" s="444"/>
      <c r="B760" s="430" t="s">
        <v>1063</v>
      </c>
      <c r="C760" s="431" t="s">
        <v>1077</v>
      </c>
      <c r="D760" s="431"/>
      <c r="E760" s="431"/>
      <c r="F760" s="292" t="s">
        <v>786</v>
      </c>
      <c r="G760" t="str">
        <f t="shared" ca="1" si="11"/>
        <v>от 2 до 2,25 ставки (от 36 до 41 час./нед.)</v>
      </c>
    </row>
    <row r="761" spans="1:7" ht="15" hidden="1" customHeight="1">
      <c r="A761" s="444"/>
      <c r="B761" s="430"/>
      <c r="C761" s="431" t="s">
        <v>1078</v>
      </c>
      <c r="D761" s="431"/>
      <c r="E761" s="431"/>
      <c r="F761" s="292" t="s">
        <v>786</v>
      </c>
      <c r="G761" t="str">
        <f t="shared" ca="1" si="11"/>
        <v>высшее педагогическое образование по направлению подготовки, соответствующему преподаваемому предмету</v>
      </c>
    </row>
    <row r="762" spans="1:7" ht="15" hidden="1" customHeight="1">
      <c r="A762" s="444"/>
      <c r="B762" s="430"/>
      <c r="C762" s="431" t="s">
        <v>1079</v>
      </c>
      <c r="D762" s="431"/>
      <c r="E762" s="431"/>
      <c r="F762" s="292" t="s">
        <v>1126</v>
      </c>
      <c r="G762">
        <f t="shared" ca="1" si="11"/>
        <v>0</v>
      </c>
    </row>
    <row r="763" spans="1:7" ht="15" hidden="1" customHeight="1">
      <c r="A763" s="444"/>
      <c r="B763" s="430"/>
      <c r="C763" s="431" t="s">
        <v>1080</v>
      </c>
      <c r="D763" s="431" t="s">
        <v>1111</v>
      </c>
      <c r="E763" s="431"/>
      <c r="F763" s="292" t="s">
        <v>786</v>
      </c>
      <c r="G763">
        <f t="shared" ca="1" si="11"/>
        <v>0</v>
      </c>
    </row>
    <row r="764" spans="1:7" ht="15" hidden="1" customHeight="1">
      <c r="A764" s="444"/>
      <c r="B764" s="430"/>
      <c r="C764" s="431"/>
      <c r="D764" s="431" t="s">
        <v>1112</v>
      </c>
      <c r="E764" s="431"/>
      <c r="F764" s="292" t="s">
        <v>786</v>
      </c>
      <c r="G764">
        <f t="shared" ca="1" si="11"/>
        <v>0</v>
      </c>
    </row>
    <row r="765" spans="1:7" ht="15" hidden="1" customHeight="1">
      <c r="A765" s="444"/>
      <c r="B765" s="430"/>
      <c r="C765" s="431"/>
      <c r="D765" s="431" t="s">
        <v>1113</v>
      </c>
      <c r="E765" s="431"/>
      <c r="F765" s="292" t="s">
        <v>786</v>
      </c>
      <c r="G765">
        <f t="shared" ca="1" si="11"/>
        <v>0</v>
      </c>
    </row>
    <row r="766" spans="1:7" ht="15" hidden="1" customHeight="1">
      <c r="A766" s="444"/>
      <c r="B766" s="430"/>
      <c r="C766" s="431" t="s">
        <v>1081</v>
      </c>
      <c r="D766" s="431"/>
      <c r="E766" s="431"/>
      <c r="F766" s="292" t="s">
        <v>786</v>
      </c>
      <c r="G766" t="str">
        <f t="shared" ca="1" si="11"/>
        <v xml:space="preserve">от 30 до 35 лет </v>
      </c>
    </row>
    <row r="767" spans="1:7" ht="15" hidden="1" customHeight="1">
      <c r="A767" s="444"/>
      <c r="B767" s="430"/>
      <c r="C767" s="431" t="s">
        <v>1082</v>
      </c>
      <c r="D767" s="431"/>
      <c r="E767" s="431"/>
      <c r="F767" s="292" t="s">
        <v>786</v>
      </c>
      <c r="G767" t="str">
        <f t="shared" ca="1" si="11"/>
        <v xml:space="preserve">первая квалификационная категория </v>
      </c>
    </row>
    <row r="768" spans="1:7" ht="15" hidden="1" customHeight="1">
      <c r="A768" s="444"/>
      <c r="B768" s="430"/>
      <c r="C768" s="431" t="s">
        <v>1497</v>
      </c>
      <c r="D768" s="431"/>
      <c r="E768" s="293" t="s">
        <v>1123</v>
      </c>
      <c r="F768" s="292" t="s">
        <v>1126</v>
      </c>
      <c r="G768">
        <f t="shared" ca="1" si="11"/>
        <v>0</v>
      </c>
    </row>
    <row r="769" spans="1:7" hidden="1">
      <c r="A769" s="444"/>
      <c r="B769" s="430"/>
      <c r="C769" s="431"/>
      <c r="D769" s="431"/>
      <c r="E769" s="293" t="s">
        <v>1124</v>
      </c>
      <c r="F769" s="292" t="s">
        <v>786</v>
      </c>
      <c r="G769">
        <f t="shared" ca="1" si="11"/>
        <v>2021</v>
      </c>
    </row>
    <row r="770" spans="1:7" hidden="1">
      <c r="A770" s="444"/>
      <c r="B770" s="430"/>
      <c r="C770" s="431"/>
      <c r="D770" s="431"/>
      <c r="E770" s="293" t="s">
        <v>1113</v>
      </c>
      <c r="F770" s="292" t="s">
        <v>1127</v>
      </c>
      <c r="G770" t="str">
        <f t="shared" ca="1" si="11"/>
        <v xml:space="preserve">СКИРО ПК и ПРО </v>
      </c>
    </row>
    <row r="771" spans="1:7" ht="15" hidden="1" customHeight="1">
      <c r="A771" s="444"/>
      <c r="B771" s="430" t="s">
        <v>1064</v>
      </c>
      <c r="C771" s="430" t="s">
        <v>1533</v>
      </c>
      <c r="D771" s="430"/>
      <c r="E771" s="430"/>
      <c r="F771" s="292" t="s">
        <v>786</v>
      </c>
      <c r="G771" t="str">
        <f t="shared" ca="1" si="11"/>
        <v>да</v>
      </c>
    </row>
    <row r="772" spans="1:7" ht="15" hidden="1" customHeight="1">
      <c r="A772" s="444"/>
      <c r="B772" s="430"/>
      <c r="C772" s="430" t="s">
        <v>1085</v>
      </c>
      <c r="D772" s="430"/>
      <c r="E772" s="430"/>
      <c r="F772" s="292" t="s">
        <v>786</v>
      </c>
      <c r="G772" t="str">
        <f t="shared" ca="1" si="11"/>
        <v>да</v>
      </c>
    </row>
    <row r="773" spans="1:7" ht="15" hidden="1" customHeight="1">
      <c r="A773" s="444"/>
      <c r="B773" s="430"/>
      <c r="C773" s="430" t="s">
        <v>1534</v>
      </c>
      <c r="D773" s="430"/>
      <c r="E773" s="430"/>
      <c r="F773" s="292" t="s">
        <v>786</v>
      </c>
      <c r="G773" t="str">
        <f t="shared" ref="G773:G836" ca="1" si="12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да</v>
      </c>
    </row>
    <row r="774" spans="1:7" ht="15" hidden="1" customHeight="1">
      <c r="A774" s="444"/>
      <c r="B774" s="430"/>
      <c r="C774" s="430" t="s">
        <v>1535</v>
      </c>
      <c r="D774" s="430"/>
      <c r="E774" s="430"/>
      <c r="F774" s="292" t="s">
        <v>786</v>
      </c>
      <c r="G774" t="str">
        <f t="shared" ca="1" si="12"/>
        <v>да</v>
      </c>
    </row>
    <row r="775" spans="1:7" ht="15" hidden="1" customHeight="1">
      <c r="A775" s="444"/>
      <c r="B775" s="430"/>
      <c r="C775" s="430" t="s">
        <v>1417</v>
      </c>
      <c r="D775" s="430"/>
      <c r="E775" s="430"/>
      <c r="F775" s="292" t="s">
        <v>786</v>
      </c>
      <c r="G775" t="str">
        <f t="shared" ca="1" si="12"/>
        <v>да</v>
      </c>
    </row>
    <row r="776" spans="1:7" ht="15" hidden="1" customHeight="1">
      <c r="A776" s="444"/>
      <c r="B776" s="430"/>
      <c r="C776" s="431" t="s">
        <v>1536</v>
      </c>
      <c r="D776" s="431"/>
      <c r="E776" s="431"/>
      <c r="F776" s="292" t="s">
        <v>786</v>
      </c>
      <c r="G776" t="str">
        <f t="shared" ca="1" si="12"/>
        <v>да</v>
      </c>
    </row>
    <row r="777" spans="1:7" ht="15" hidden="1" customHeight="1">
      <c r="A777" s="444"/>
      <c r="B777" s="430"/>
      <c r="C777" s="430" t="s">
        <v>1090</v>
      </c>
      <c r="D777" s="430"/>
      <c r="E777" s="430"/>
      <c r="F777" s="292" t="s">
        <v>786</v>
      </c>
      <c r="G777" t="str">
        <f t="shared" ca="1" si="12"/>
        <v>да</v>
      </c>
    </row>
    <row r="778" spans="1:7" ht="15" hidden="1" customHeight="1">
      <c r="A778" s="444"/>
      <c r="B778" s="430"/>
      <c r="C778" s="430" t="s">
        <v>1419</v>
      </c>
      <c r="D778" s="430"/>
      <c r="E778" s="430"/>
      <c r="F778" s="292" t="s">
        <v>786</v>
      </c>
      <c r="G778" t="str">
        <f t="shared" ca="1" si="12"/>
        <v>да</v>
      </c>
    </row>
    <row r="779" spans="1:7" ht="15" hidden="1" customHeight="1">
      <c r="A779" s="444"/>
      <c r="B779" s="430"/>
      <c r="C779" s="431" t="s">
        <v>1537</v>
      </c>
      <c r="D779" s="431"/>
      <c r="E779" s="431"/>
      <c r="F779" s="292" t="s">
        <v>786</v>
      </c>
      <c r="G779" t="str">
        <f t="shared" ca="1" si="12"/>
        <v>да</v>
      </c>
    </row>
    <row r="780" spans="1:7" ht="15" hidden="1" customHeight="1">
      <c r="A780" s="444"/>
      <c r="B780" s="430"/>
      <c r="C780" s="430" t="s">
        <v>1421</v>
      </c>
      <c r="D780" s="430"/>
      <c r="E780" s="430"/>
      <c r="F780" s="292" t="s">
        <v>786</v>
      </c>
      <c r="G780" t="str">
        <f t="shared" ca="1" si="12"/>
        <v>да</v>
      </c>
    </row>
    <row r="781" spans="1:7" ht="15" hidden="1" customHeight="1">
      <c r="A781" s="430" t="s">
        <v>1489</v>
      </c>
      <c r="B781" s="430"/>
      <c r="C781" s="433" t="s">
        <v>1094</v>
      </c>
      <c r="D781" s="433"/>
      <c r="E781" s="433"/>
      <c r="F781" s="292" t="s">
        <v>824</v>
      </c>
      <c r="G781">
        <f t="shared" ca="1" si="12"/>
        <v>0</v>
      </c>
    </row>
    <row r="782" spans="1:7" ht="15" hidden="1" customHeight="1">
      <c r="A782" s="430"/>
      <c r="B782" s="430"/>
      <c r="C782" s="433" t="s">
        <v>1538</v>
      </c>
      <c r="D782" s="433"/>
      <c r="E782" s="433"/>
      <c r="F782" s="292" t="s">
        <v>824</v>
      </c>
      <c r="G782">
        <f t="shared" ca="1" si="12"/>
        <v>0</v>
      </c>
    </row>
    <row r="783" spans="1:7" ht="15" hidden="1" customHeight="1">
      <c r="A783" s="430"/>
      <c r="B783" s="430"/>
      <c r="C783" s="433" t="s">
        <v>1539</v>
      </c>
      <c r="D783" s="433"/>
      <c r="E783" s="433"/>
      <c r="F783" s="292" t="s">
        <v>824</v>
      </c>
      <c r="G783">
        <f t="shared" ca="1" si="12"/>
        <v>0</v>
      </c>
    </row>
    <row r="784" spans="1:7" ht="15" hidden="1" customHeight="1">
      <c r="A784" s="430"/>
      <c r="B784" s="430"/>
      <c r="C784" s="433" t="s">
        <v>1540</v>
      </c>
      <c r="D784" s="433"/>
      <c r="E784" s="433"/>
      <c r="F784" s="292" t="s">
        <v>824</v>
      </c>
      <c r="G784">
        <f t="shared" ca="1" si="12"/>
        <v>0</v>
      </c>
    </row>
    <row r="785" spans="1:7" ht="15" hidden="1" customHeight="1">
      <c r="A785" s="444" t="s">
        <v>1490</v>
      </c>
      <c r="B785" s="436" t="s">
        <v>1488</v>
      </c>
      <c r="C785" s="436"/>
      <c r="D785" s="436"/>
      <c r="E785" s="436"/>
      <c r="F785" s="291" t="s">
        <v>786</v>
      </c>
      <c r="G785" t="str">
        <f t="shared" ca="1" si="12"/>
        <v>3 класс</v>
      </c>
    </row>
    <row r="786" spans="1:7" ht="15" hidden="1" customHeight="1">
      <c r="A786" s="444"/>
      <c r="B786" s="430" t="s">
        <v>1060</v>
      </c>
      <c r="C786" s="431" t="s">
        <v>1065</v>
      </c>
      <c r="D786" s="431"/>
      <c r="E786" s="431"/>
      <c r="F786" s="293" t="s">
        <v>890</v>
      </c>
      <c r="G786">
        <f t="shared" ca="1" si="12"/>
        <v>32</v>
      </c>
    </row>
    <row r="787" spans="1:7" ht="15" hidden="1" customHeight="1">
      <c r="A787" s="444"/>
      <c r="B787" s="430"/>
      <c r="C787" s="431" t="s">
        <v>1066</v>
      </c>
      <c r="D787" s="431"/>
      <c r="E787" s="431"/>
      <c r="F787" s="293" t="s">
        <v>890</v>
      </c>
      <c r="G787">
        <f t="shared" ca="1" si="12"/>
        <v>0</v>
      </c>
    </row>
    <row r="788" spans="1:7" ht="15" hidden="1" customHeight="1">
      <c r="A788" s="444"/>
      <c r="B788" s="430"/>
      <c r="C788" s="431" t="s">
        <v>1067</v>
      </c>
      <c r="D788" s="431"/>
      <c r="E788" s="431"/>
      <c r="F788" s="293" t="s">
        <v>890</v>
      </c>
      <c r="G788">
        <f t="shared" ca="1" si="12"/>
        <v>1</v>
      </c>
    </row>
    <row r="789" spans="1:7" ht="15" hidden="1" customHeight="1">
      <c r="A789" s="444"/>
      <c r="B789" s="430"/>
      <c r="C789" s="431" t="s">
        <v>1068</v>
      </c>
      <c r="D789" s="431"/>
      <c r="E789" s="431"/>
      <c r="F789" s="293" t="s">
        <v>890</v>
      </c>
      <c r="G789">
        <f t="shared" ca="1" si="12"/>
        <v>12</v>
      </c>
    </row>
    <row r="790" spans="1:7" ht="15" hidden="1" customHeight="1">
      <c r="A790" s="444"/>
      <c r="B790" s="430"/>
      <c r="C790" s="431" t="s">
        <v>1069</v>
      </c>
      <c r="D790" s="431" t="s">
        <v>1098</v>
      </c>
      <c r="E790" s="431"/>
      <c r="F790" s="293" t="s">
        <v>890</v>
      </c>
      <c r="G790">
        <f t="shared" ca="1" si="12"/>
        <v>4</v>
      </c>
    </row>
    <row r="791" spans="1:7" ht="15" hidden="1" customHeight="1">
      <c r="A791" s="444"/>
      <c r="B791" s="430"/>
      <c r="C791" s="431"/>
      <c r="D791" s="431" t="s">
        <v>1099</v>
      </c>
      <c r="E791" s="431"/>
      <c r="F791" s="293" t="s">
        <v>890</v>
      </c>
      <c r="G791">
        <f t="shared" ca="1" si="12"/>
        <v>10</v>
      </c>
    </row>
    <row r="792" spans="1:7" ht="15" hidden="1" customHeight="1">
      <c r="A792" s="444"/>
      <c r="B792" s="430"/>
      <c r="C792" s="431"/>
      <c r="D792" s="431" t="s">
        <v>1100</v>
      </c>
      <c r="E792" s="431"/>
      <c r="F792" s="293" t="s">
        <v>890</v>
      </c>
      <c r="G792">
        <f t="shared" ca="1" si="12"/>
        <v>3</v>
      </c>
    </row>
    <row r="793" spans="1:7" ht="15" hidden="1" customHeight="1">
      <c r="A793" s="444"/>
      <c r="B793" s="430" t="s">
        <v>1061</v>
      </c>
      <c r="C793" s="431" t="s">
        <v>1070</v>
      </c>
      <c r="D793" s="431"/>
      <c r="E793" s="431"/>
      <c r="F793" s="292" t="s">
        <v>786</v>
      </c>
      <c r="G793" t="str">
        <f t="shared" ca="1" si="12"/>
        <v>– «Школа России»;</v>
      </c>
    </row>
    <row r="794" spans="1:7" ht="15" hidden="1" customHeight="1">
      <c r="A794" s="444"/>
      <c r="B794" s="430"/>
      <c r="C794" s="431" t="s">
        <v>1071</v>
      </c>
      <c r="D794" s="431" t="s">
        <v>1101</v>
      </c>
      <c r="E794" s="293" t="s">
        <v>1114</v>
      </c>
      <c r="F794" s="292" t="s">
        <v>824</v>
      </c>
      <c r="G794">
        <f t="shared" ca="1" si="12"/>
        <v>0</v>
      </c>
    </row>
    <row r="795" spans="1:7" hidden="1">
      <c r="A795" s="444"/>
      <c r="B795" s="430"/>
      <c r="C795" s="431"/>
      <c r="D795" s="431"/>
      <c r="E795" s="293" t="s">
        <v>1115</v>
      </c>
      <c r="F795" s="292" t="s">
        <v>824</v>
      </c>
      <c r="G795">
        <f t="shared" ca="1" si="12"/>
        <v>0</v>
      </c>
    </row>
    <row r="796" spans="1:7" hidden="1">
      <c r="A796" s="444"/>
      <c r="B796" s="430"/>
      <c r="C796" s="431"/>
      <c r="D796" s="431"/>
      <c r="E796" s="293" t="s">
        <v>1116</v>
      </c>
      <c r="F796" s="292" t="s">
        <v>824</v>
      </c>
      <c r="G796">
        <f t="shared" ca="1" si="12"/>
        <v>0</v>
      </c>
    </row>
    <row r="797" spans="1:7" ht="15" hidden="1" customHeight="1">
      <c r="A797" s="444"/>
      <c r="B797" s="430"/>
      <c r="C797" s="431"/>
      <c r="D797" s="431" t="s">
        <v>1102</v>
      </c>
      <c r="E797" s="431"/>
      <c r="F797" s="292" t="s">
        <v>824</v>
      </c>
      <c r="G797">
        <f t="shared" ca="1" si="12"/>
        <v>0</v>
      </c>
    </row>
    <row r="798" spans="1:7" ht="15" hidden="1" customHeight="1">
      <c r="A798" s="444"/>
      <c r="B798" s="430"/>
      <c r="C798" s="431" t="s">
        <v>1072</v>
      </c>
      <c r="D798" s="431" t="s">
        <v>1103</v>
      </c>
      <c r="E798" s="431"/>
      <c r="F798" s="292" t="s">
        <v>824</v>
      </c>
      <c r="G798">
        <f t="shared" ca="1" si="12"/>
        <v>32</v>
      </c>
    </row>
    <row r="799" spans="1:7" ht="15" hidden="1" customHeight="1">
      <c r="A799" s="444"/>
      <c r="B799" s="430"/>
      <c r="C799" s="431"/>
      <c r="D799" s="431" t="s">
        <v>1104</v>
      </c>
      <c r="E799" s="431"/>
      <c r="F799" s="292" t="s">
        <v>824</v>
      </c>
      <c r="G799" t="str">
        <f t="shared" ca="1" si="12"/>
        <v/>
      </c>
    </row>
    <row r="800" spans="1:7" ht="15" hidden="1" customHeight="1">
      <c r="A800" s="444"/>
      <c r="B800" s="430"/>
      <c r="C800" s="431" t="s">
        <v>1073</v>
      </c>
      <c r="D800" s="431"/>
      <c r="E800" s="431"/>
      <c r="F800" s="292" t="s">
        <v>786</v>
      </c>
      <c r="G800" t="str">
        <f t="shared" ca="1" si="12"/>
        <v xml:space="preserve">во вторую смену </v>
      </c>
    </row>
    <row r="801" spans="1:7" hidden="1">
      <c r="A801" s="444"/>
      <c r="B801" s="430"/>
      <c r="C801" s="293"/>
      <c r="D801" s="293"/>
      <c r="E801" s="293" t="s">
        <v>1117</v>
      </c>
      <c r="F801" s="292" t="s">
        <v>786</v>
      </c>
      <c r="G801">
        <f t="shared" ca="1" si="12"/>
        <v>0</v>
      </c>
    </row>
    <row r="802" spans="1:7" ht="15" hidden="1" customHeight="1">
      <c r="A802" s="444"/>
      <c r="B802" s="430"/>
      <c r="C802" s="431" t="s">
        <v>1495</v>
      </c>
      <c r="D802" s="431"/>
      <c r="E802" s="431" t="s">
        <v>1118</v>
      </c>
      <c r="F802" s="294" t="s">
        <v>786</v>
      </c>
      <c r="G802">
        <f t="shared" ca="1" si="12"/>
        <v>0</v>
      </c>
    </row>
    <row r="803" spans="1:7" hidden="1">
      <c r="A803" s="444"/>
      <c r="B803" s="430"/>
      <c r="C803" s="431"/>
      <c r="D803" s="431"/>
      <c r="E803" s="431"/>
      <c r="F803" s="294" t="s">
        <v>824</v>
      </c>
      <c r="G803">
        <f t="shared" ca="1" si="12"/>
        <v>0</v>
      </c>
    </row>
    <row r="804" spans="1:7" ht="15" hidden="1" customHeight="1">
      <c r="A804" s="444"/>
      <c r="B804" s="430"/>
      <c r="C804" s="431"/>
      <c r="D804" s="431"/>
      <c r="E804" s="431" t="s">
        <v>1118</v>
      </c>
      <c r="F804" s="294" t="s">
        <v>786</v>
      </c>
      <c r="G804">
        <f t="shared" ca="1" si="12"/>
        <v>0</v>
      </c>
    </row>
    <row r="805" spans="1:7" hidden="1">
      <c r="A805" s="444"/>
      <c r="B805" s="430"/>
      <c r="C805" s="431"/>
      <c r="D805" s="431"/>
      <c r="E805" s="431"/>
      <c r="F805" s="294" t="s">
        <v>824</v>
      </c>
      <c r="G805">
        <f t="shared" ca="1" si="12"/>
        <v>0</v>
      </c>
    </row>
    <row r="806" spans="1:7" ht="15" hidden="1" customHeight="1">
      <c r="A806" s="444"/>
      <c r="B806" s="430"/>
      <c r="C806" s="431" t="s">
        <v>1496</v>
      </c>
      <c r="D806" s="431"/>
      <c r="E806" s="293" t="s">
        <v>1119</v>
      </c>
      <c r="F806" s="294" t="s">
        <v>1125</v>
      </c>
      <c r="G806">
        <f t="shared" ca="1" si="12"/>
        <v>0</v>
      </c>
    </row>
    <row r="807" spans="1:7" hidden="1">
      <c r="A807" s="444"/>
      <c r="B807" s="430"/>
      <c r="C807" s="431"/>
      <c r="D807" s="431"/>
      <c r="E807" s="293" t="s">
        <v>1120</v>
      </c>
      <c r="F807" s="294" t="s">
        <v>824</v>
      </c>
      <c r="G807">
        <f t="shared" ca="1" si="12"/>
        <v>0</v>
      </c>
    </row>
    <row r="808" spans="1:7" ht="15" hidden="1" customHeight="1">
      <c r="A808" s="444"/>
      <c r="B808" s="430" t="s">
        <v>1062</v>
      </c>
      <c r="C808" s="431" t="s">
        <v>1076</v>
      </c>
      <c r="D808" s="431" t="s">
        <v>1105</v>
      </c>
      <c r="E808" s="293" t="s">
        <v>1121</v>
      </c>
      <c r="F808" s="292" t="s">
        <v>824</v>
      </c>
      <c r="G808">
        <f t="shared" ca="1" si="12"/>
        <v>0</v>
      </c>
    </row>
    <row r="809" spans="1:7" hidden="1">
      <c r="A809" s="444"/>
      <c r="B809" s="430"/>
      <c r="C809" s="431"/>
      <c r="D809" s="431"/>
      <c r="E809" s="293" t="s">
        <v>1122</v>
      </c>
      <c r="F809" s="292" t="s">
        <v>824</v>
      </c>
      <c r="G809">
        <f t="shared" ca="1" si="12"/>
        <v>0</v>
      </c>
    </row>
    <row r="810" spans="1:7" ht="15" hidden="1" customHeight="1">
      <c r="A810" s="444"/>
      <c r="B810" s="430"/>
      <c r="C810" s="431"/>
      <c r="D810" s="431" t="s">
        <v>1106</v>
      </c>
      <c r="E810" s="293" t="s">
        <v>1121</v>
      </c>
      <c r="F810" s="292" t="s">
        <v>824</v>
      </c>
      <c r="G810">
        <f t="shared" ca="1" si="12"/>
        <v>0</v>
      </c>
    </row>
    <row r="811" spans="1:7" hidden="1">
      <c r="A811" s="444"/>
      <c r="B811" s="430"/>
      <c r="C811" s="431"/>
      <c r="D811" s="431"/>
      <c r="E811" s="293" t="s">
        <v>1122</v>
      </c>
      <c r="F811" s="292" t="s">
        <v>824</v>
      </c>
      <c r="G811">
        <f t="shared" ca="1" si="12"/>
        <v>0</v>
      </c>
    </row>
    <row r="812" spans="1:7" ht="15" hidden="1" customHeight="1">
      <c r="A812" s="444"/>
      <c r="B812" s="430"/>
      <c r="C812" s="431"/>
      <c r="D812" s="431" t="s">
        <v>1107</v>
      </c>
      <c r="E812" s="293" t="s">
        <v>1121</v>
      </c>
      <c r="F812" s="292" t="s">
        <v>824</v>
      </c>
      <c r="G812">
        <f t="shared" ca="1" si="12"/>
        <v>0</v>
      </c>
    </row>
    <row r="813" spans="1:7" hidden="1">
      <c r="A813" s="444"/>
      <c r="B813" s="430"/>
      <c r="C813" s="431"/>
      <c r="D813" s="431"/>
      <c r="E813" s="293" t="s">
        <v>1122</v>
      </c>
      <c r="F813" s="292" t="s">
        <v>824</v>
      </c>
      <c r="G813">
        <f t="shared" ca="1" si="12"/>
        <v>0</v>
      </c>
    </row>
    <row r="814" spans="1:7" ht="15" hidden="1" customHeight="1">
      <c r="A814" s="444"/>
      <c r="B814" s="430"/>
      <c r="C814" s="431"/>
      <c r="D814" s="431" t="s">
        <v>1108</v>
      </c>
      <c r="E814" s="293" t="s">
        <v>1121</v>
      </c>
      <c r="F814" s="292" t="s">
        <v>824</v>
      </c>
      <c r="G814">
        <f t="shared" ca="1" si="12"/>
        <v>0</v>
      </c>
    </row>
    <row r="815" spans="1:7" hidden="1">
      <c r="A815" s="444"/>
      <c r="B815" s="430"/>
      <c r="C815" s="431"/>
      <c r="D815" s="431"/>
      <c r="E815" s="293" t="s">
        <v>1122</v>
      </c>
      <c r="F815" s="292" t="s">
        <v>824</v>
      </c>
      <c r="G815">
        <f t="shared" ca="1" si="12"/>
        <v>0</v>
      </c>
    </row>
    <row r="816" spans="1:7" ht="15" hidden="1" customHeight="1">
      <c r="A816" s="444"/>
      <c r="B816" s="430"/>
      <c r="C816" s="431"/>
      <c r="D816" s="431" t="s">
        <v>1109</v>
      </c>
      <c r="E816" s="293" t="s">
        <v>1121</v>
      </c>
      <c r="F816" s="292" t="s">
        <v>824</v>
      </c>
      <c r="G816">
        <f t="shared" ca="1" si="12"/>
        <v>0</v>
      </c>
    </row>
    <row r="817" spans="1:7" hidden="1">
      <c r="A817" s="444"/>
      <c r="B817" s="430"/>
      <c r="C817" s="431"/>
      <c r="D817" s="431"/>
      <c r="E817" s="293" t="s">
        <v>1122</v>
      </c>
      <c r="F817" s="292" t="s">
        <v>824</v>
      </c>
      <c r="G817">
        <f t="shared" ca="1" si="12"/>
        <v>0</v>
      </c>
    </row>
    <row r="818" spans="1:7" ht="15" hidden="1" customHeight="1">
      <c r="A818" s="444"/>
      <c r="B818" s="430"/>
      <c r="C818" s="431"/>
      <c r="D818" s="431" t="s">
        <v>1110</v>
      </c>
      <c r="E818" s="293" t="s">
        <v>1121</v>
      </c>
      <c r="F818" s="292" t="s">
        <v>824</v>
      </c>
      <c r="G818">
        <f t="shared" ca="1" si="12"/>
        <v>32</v>
      </c>
    </row>
    <row r="819" spans="1:7" hidden="1">
      <c r="A819" s="444"/>
      <c r="B819" s="430"/>
      <c r="C819" s="431"/>
      <c r="D819" s="431"/>
      <c r="E819" s="293" t="s">
        <v>1122</v>
      </c>
      <c r="F819" s="292" t="s">
        <v>824</v>
      </c>
      <c r="G819">
        <f t="shared" ca="1" si="12"/>
        <v>0</v>
      </c>
    </row>
    <row r="820" spans="1:7" ht="15" hidden="1" customHeight="1">
      <c r="A820" s="444"/>
      <c r="B820" s="430" t="s">
        <v>1063</v>
      </c>
      <c r="C820" s="431" t="s">
        <v>1077</v>
      </c>
      <c r="D820" s="431"/>
      <c r="E820" s="431"/>
      <c r="F820" s="292" t="s">
        <v>786</v>
      </c>
      <c r="G820" t="str">
        <f t="shared" ca="1" si="12"/>
        <v xml:space="preserve">от 0,5 до 1 ставки </v>
      </c>
    </row>
    <row r="821" spans="1:7" ht="15" hidden="1" customHeight="1">
      <c r="A821" s="444"/>
      <c r="B821" s="430"/>
      <c r="C821" s="431" t="s">
        <v>1078</v>
      </c>
      <c r="D821" s="431"/>
      <c r="E821" s="431"/>
      <c r="F821" s="292" t="s">
        <v>786</v>
      </c>
      <c r="G821" t="str">
        <f t="shared" ca="1" si="12"/>
        <v>высшее педагогическое образование по направлению подготовки, соответствующему преподаваемому предмету</v>
      </c>
    </row>
    <row r="822" spans="1:7" ht="15" hidden="1" customHeight="1">
      <c r="A822" s="444"/>
      <c r="B822" s="430"/>
      <c r="C822" s="431" t="s">
        <v>1079</v>
      </c>
      <c r="D822" s="431"/>
      <c r="E822" s="431"/>
      <c r="F822" s="292" t="s">
        <v>1126</v>
      </c>
      <c r="G822">
        <f t="shared" ca="1" si="12"/>
        <v>0</v>
      </c>
    </row>
    <row r="823" spans="1:7" ht="15" hidden="1" customHeight="1">
      <c r="A823" s="444"/>
      <c r="B823" s="430"/>
      <c r="C823" s="431" t="s">
        <v>1080</v>
      </c>
      <c r="D823" s="431" t="s">
        <v>1111</v>
      </c>
      <c r="E823" s="431"/>
      <c r="F823" s="292" t="s">
        <v>786</v>
      </c>
      <c r="G823">
        <f t="shared" ca="1" si="12"/>
        <v>0</v>
      </c>
    </row>
    <row r="824" spans="1:7" ht="15" hidden="1" customHeight="1">
      <c r="A824" s="444"/>
      <c r="B824" s="430"/>
      <c r="C824" s="431"/>
      <c r="D824" s="431" t="s">
        <v>1112</v>
      </c>
      <c r="E824" s="431"/>
      <c r="F824" s="292" t="s">
        <v>786</v>
      </c>
      <c r="G824">
        <f t="shared" ca="1" si="12"/>
        <v>0</v>
      </c>
    </row>
    <row r="825" spans="1:7" ht="15" hidden="1" customHeight="1">
      <c r="A825" s="444"/>
      <c r="B825" s="430"/>
      <c r="C825" s="431"/>
      <c r="D825" s="431" t="s">
        <v>1113</v>
      </c>
      <c r="E825" s="431"/>
      <c r="F825" s="292" t="s">
        <v>786</v>
      </c>
      <c r="G825">
        <f t="shared" ca="1" si="12"/>
        <v>0</v>
      </c>
    </row>
    <row r="826" spans="1:7" ht="15" hidden="1" customHeight="1">
      <c r="A826" s="444"/>
      <c r="B826" s="430"/>
      <c r="C826" s="431" t="s">
        <v>1081</v>
      </c>
      <c r="D826" s="431"/>
      <c r="E826" s="431"/>
      <c r="F826" s="292" t="s">
        <v>786</v>
      </c>
      <c r="G826" t="str">
        <f t="shared" ca="1" si="12"/>
        <v>35 и более</v>
      </c>
    </row>
    <row r="827" spans="1:7" ht="15" hidden="1" customHeight="1">
      <c r="A827" s="444"/>
      <c r="B827" s="430"/>
      <c r="C827" s="431" t="s">
        <v>1082</v>
      </c>
      <c r="D827" s="431"/>
      <c r="E827" s="431"/>
      <c r="F827" s="292" t="s">
        <v>786</v>
      </c>
      <c r="G827" t="str">
        <f t="shared" ca="1" si="12"/>
        <v xml:space="preserve">высшая квалификационная категория </v>
      </c>
    </row>
    <row r="828" spans="1:7" ht="15" hidden="1" customHeight="1">
      <c r="A828" s="444"/>
      <c r="B828" s="430"/>
      <c r="C828" s="431" t="s">
        <v>1497</v>
      </c>
      <c r="D828" s="431"/>
      <c r="E828" s="293" t="s">
        <v>1123</v>
      </c>
      <c r="F828" s="292" t="s">
        <v>1126</v>
      </c>
      <c r="G828">
        <f t="shared" ca="1" si="12"/>
        <v>0</v>
      </c>
    </row>
    <row r="829" spans="1:7" hidden="1">
      <c r="A829" s="444"/>
      <c r="B829" s="430"/>
      <c r="C829" s="431"/>
      <c r="D829" s="431"/>
      <c r="E829" s="293" t="s">
        <v>1124</v>
      </c>
      <c r="F829" s="292" t="s">
        <v>786</v>
      </c>
      <c r="G829">
        <f t="shared" ca="1" si="12"/>
        <v>2021</v>
      </c>
    </row>
    <row r="830" spans="1:7" hidden="1">
      <c r="A830" s="444"/>
      <c r="B830" s="430"/>
      <c r="C830" s="431"/>
      <c r="D830" s="431"/>
      <c r="E830" s="293" t="s">
        <v>1113</v>
      </c>
      <c r="F830" s="292" t="s">
        <v>1127</v>
      </c>
      <c r="G830" t="str">
        <f t="shared" ca="1" si="12"/>
        <v xml:space="preserve">СКИРО ПК и ПРО </v>
      </c>
    </row>
    <row r="831" spans="1:7" ht="15" hidden="1" customHeight="1">
      <c r="A831" s="444"/>
      <c r="B831" s="430" t="s">
        <v>1064</v>
      </c>
      <c r="C831" s="430" t="s">
        <v>1533</v>
      </c>
      <c r="D831" s="430"/>
      <c r="E831" s="430"/>
      <c r="F831" s="292" t="s">
        <v>786</v>
      </c>
      <c r="G831" t="str">
        <f t="shared" ca="1" si="12"/>
        <v>да</v>
      </c>
    </row>
    <row r="832" spans="1:7" ht="15" hidden="1" customHeight="1">
      <c r="A832" s="444"/>
      <c r="B832" s="430"/>
      <c r="C832" s="430" t="s">
        <v>1085</v>
      </c>
      <c r="D832" s="430"/>
      <c r="E832" s="430"/>
      <c r="F832" s="292" t="s">
        <v>786</v>
      </c>
      <c r="G832" t="str">
        <f t="shared" ca="1" si="12"/>
        <v>да</v>
      </c>
    </row>
    <row r="833" spans="1:7" ht="15" hidden="1" customHeight="1">
      <c r="A833" s="444"/>
      <c r="B833" s="430"/>
      <c r="C833" s="430" t="s">
        <v>1534</v>
      </c>
      <c r="D833" s="430"/>
      <c r="E833" s="430"/>
      <c r="F833" s="292" t="s">
        <v>786</v>
      </c>
      <c r="G833" t="str">
        <f t="shared" ca="1" si="12"/>
        <v>да</v>
      </c>
    </row>
    <row r="834" spans="1:7" ht="15" hidden="1" customHeight="1">
      <c r="A834" s="444"/>
      <c r="B834" s="430"/>
      <c r="C834" s="430" t="s">
        <v>1535</v>
      </c>
      <c r="D834" s="430"/>
      <c r="E834" s="430"/>
      <c r="F834" s="292" t="s">
        <v>786</v>
      </c>
      <c r="G834" t="str">
        <f t="shared" ca="1" si="12"/>
        <v>да</v>
      </c>
    </row>
    <row r="835" spans="1:7" ht="15" hidden="1" customHeight="1">
      <c r="A835" s="444"/>
      <c r="B835" s="430"/>
      <c r="C835" s="430" t="s">
        <v>1417</v>
      </c>
      <c r="D835" s="430"/>
      <c r="E835" s="430"/>
      <c r="F835" s="292" t="s">
        <v>786</v>
      </c>
      <c r="G835" t="str">
        <f t="shared" ca="1" si="12"/>
        <v>да</v>
      </c>
    </row>
    <row r="836" spans="1:7" ht="15" hidden="1" customHeight="1">
      <c r="A836" s="444"/>
      <c r="B836" s="430"/>
      <c r="C836" s="431" t="s">
        <v>1536</v>
      </c>
      <c r="D836" s="431"/>
      <c r="E836" s="431"/>
      <c r="F836" s="292" t="s">
        <v>786</v>
      </c>
      <c r="G836" t="str">
        <f t="shared" ca="1" si="12"/>
        <v>да</v>
      </c>
    </row>
    <row r="837" spans="1:7" ht="15" hidden="1" customHeight="1">
      <c r="A837" s="444"/>
      <c r="B837" s="430"/>
      <c r="C837" s="430" t="s">
        <v>1090</v>
      </c>
      <c r="D837" s="430"/>
      <c r="E837" s="430"/>
      <c r="F837" s="292" t="s">
        <v>786</v>
      </c>
      <c r="G837" t="str">
        <f t="shared" ref="G837:G900" ca="1" si="13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да</v>
      </c>
    </row>
    <row r="838" spans="1:7" ht="15" hidden="1" customHeight="1">
      <c r="A838" s="444"/>
      <c r="B838" s="430"/>
      <c r="C838" s="430" t="s">
        <v>1419</v>
      </c>
      <c r="D838" s="430"/>
      <c r="E838" s="430"/>
      <c r="F838" s="292" t="s">
        <v>786</v>
      </c>
      <c r="G838" t="str">
        <f t="shared" ca="1" si="13"/>
        <v>да</v>
      </c>
    </row>
    <row r="839" spans="1:7" ht="15" hidden="1" customHeight="1">
      <c r="A839" s="444"/>
      <c r="B839" s="430"/>
      <c r="C839" s="431" t="s">
        <v>1537</v>
      </c>
      <c r="D839" s="431"/>
      <c r="E839" s="431"/>
      <c r="F839" s="292" t="s">
        <v>786</v>
      </c>
      <c r="G839" t="str">
        <f t="shared" ca="1" si="13"/>
        <v>да</v>
      </c>
    </row>
    <row r="840" spans="1:7" ht="15" hidden="1" customHeight="1">
      <c r="A840" s="444"/>
      <c r="B840" s="430"/>
      <c r="C840" s="430" t="s">
        <v>1421</v>
      </c>
      <c r="D840" s="430"/>
      <c r="E840" s="430"/>
      <c r="F840" s="292" t="s">
        <v>786</v>
      </c>
      <c r="G840" t="str">
        <f t="shared" ca="1" si="13"/>
        <v>да</v>
      </c>
    </row>
    <row r="841" spans="1:7" ht="15" hidden="1" customHeight="1">
      <c r="A841" s="430" t="s">
        <v>1489</v>
      </c>
      <c r="B841" s="430"/>
      <c r="C841" s="433" t="s">
        <v>1094</v>
      </c>
      <c r="D841" s="433"/>
      <c r="E841" s="433"/>
      <c r="F841" s="292" t="s">
        <v>824</v>
      </c>
      <c r="G841">
        <f t="shared" ca="1" si="13"/>
        <v>0</v>
      </c>
    </row>
    <row r="842" spans="1:7" ht="15" hidden="1" customHeight="1">
      <c r="A842" s="430"/>
      <c r="B842" s="430"/>
      <c r="C842" s="433" t="s">
        <v>1538</v>
      </c>
      <c r="D842" s="433"/>
      <c r="E842" s="433"/>
      <c r="F842" s="292" t="s">
        <v>824</v>
      </c>
      <c r="G842">
        <f t="shared" ca="1" si="13"/>
        <v>0</v>
      </c>
    </row>
    <row r="843" spans="1:7" ht="15" hidden="1" customHeight="1">
      <c r="A843" s="430"/>
      <c r="B843" s="430"/>
      <c r="C843" s="433" t="s">
        <v>1539</v>
      </c>
      <c r="D843" s="433"/>
      <c r="E843" s="433"/>
      <c r="F843" s="292" t="s">
        <v>824</v>
      </c>
      <c r="G843">
        <f t="shared" ca="1" si="13"/>
        <v>0</v>
      </c>
    </row>
    <row r="844" spans="1:7" ht="15" hidden="1" customHeight="1">
      <c r="A844" s="430"/>
      <c r="B844" s="430"/>
      <c r="C844" s="433" t="s">
        <v>1540</v>
      </c>
      <c r="D844" s="433"/>
      <c r="E844" s="433"/>
      <c r="F844" s="292" t="s">
        <v>824</v>
      </c>
      <c r="G844">
        <f t="shared" ca="1" si="13"/>
        <v>0</v>
      </c>
    </row>
    <row r="845" spans="1:7" ht="15" hidden="1" customHeight="1">
      <c r="A845" s="444" t="s">
        <v>1490</v>
      </c>
      <c r="B845" s="436" t="s">
        <v>1488</v>
      </c>
      <c r="C845" s="436"/>
      <c r="D845" s="436"/>
      <c r="E845" s="436"/>
      <c r="F845" s="291" t="s">
        <v>786</v>
      </c>
      <c r="G845" t="str">
        <f t="shared" ca="1" si="13"/>
        <v>3 класс</v>
      </c>
    </row>
    <row r="846" spans="1:7" ht="15" hidden="1" customHeight="1">
      <c r="A846" s="444"/>
      <c r="B846" s="430" t="s">
        <v>1060</v>
      </c>
      <c r="C846" s="431" t="s">
        <v>1065</v>
      </c>
      <c r="D846" s="431"/>
      <c r="E846" s="431"/>
      <c r="F846" s="293" t="s">
        <v>890</v>
      </c>
      <c r="G846">
        <f t="shared" ca="1" si="13"/>
        <v>30</v>
      </c>
    </row>
    <row r="847" spans="1:7" ht="15" hidden="1" customHeight="1">
      <c r="A847" s="444"/>
      <c r="B847" s="430"/>
      <c r="C847" s="431" t="s">
        <v>1066</v>
      </c>
      <c r="D847" s="431"/>
      <c r="E847" s="431"/>
      <c r="F847" s="293" t="s">
        <v>890</v>
      </c>
      <c r="G847">
        <f t="shared" ca="1" si="13"/>
        <v>0</v>
      </c>
    </row>
    <row r="848" spans="1:7" ht="15" hidden="1" customHeight="1">
      <c r="A848" s="444"/>
      <c r="B848" s="430"/>
      <c r="C848" s="431" t="s">
        <v>1067</v>
      </c>
      <c r="D848" s="431"/>
      <c r="E848" s="431"/>
      <c r="F848" s="293" t="s">
        <v>890</v>
      </c>
      <c r="G848">
        <f t="shared" ca="1" si="13"/>
        <v>0</v>
      </c>
    </row>
    <row r="849" spans="1:7" ht="15" hidden="1" customHeight="1">
      <c r="A849" s="444"/>
      <c r="B849" s="430"/>
      <c r="C849" s="431" t="s">
        <v>1068</v>
      </c>
      <c r="D849" s="431"/>
      <c r="E849" s="431"/>
      <c r="F849" s="293" t="s">
        <v>890</v>
      </c>
      <c r="G849">
        <f t="shared" ca="1" si="13"/>
        <v>3</v>
      </c>
    </row>
    <row r="850" spans="1:7" ht="15" hidden="1" customHeight="1">
      <c r="A850" s="444"/>
      <c r="B850" s="430"/>
      <c r="C850" s="431" t="s">
        <v>1069</v>
      </c>
      <c r="D850" s="431" t="s">
        <v>1098</v>
      </c>
      <c r="E850" s="431"/>
      <c r="F850" s="293" t="s">
        <v>890</v>
      </c>
      <c r="G850">
        <f t="shared" ca="1" si="13"/>
        <v>3</v>
      </c>
    </row>
    <row r="851" spans="1:7" ht="15" hidden="1" customHeight="1">
      <c r="A851" s="444"/>
      <c r="B851" s="430"/>
      <c r="C851" s="431"/>
      <c r="D851" s="431" t="s">
        <v>1099</v>
      </c>
      <c r="E851" s="431"/>
      <c r="F851" s="293" t="s">
        <v>890</v>
      </c>
      <c r="G851">
        <f t="shared" ca="1" si="13"/>
        <v>7</v>
      </c>
    </row>
    <row r="852" spans="1:7" ht="15" hidden="1" customHeight="1">
      <c r="A852" s="444"/>
      <c r="B852" s="430"/>
      <c r="C852" s="431"/>
      <c r="D852" s="431" t="s">
        <v>1100</v>
      </c>
      <c r="E852" s="431"/>
      <c r="F852" s="293" t="s">
        <v>890</v>
      </c>
      <c r="G852">
        <f t="shared" ca="1" si="13"/>
        <v>3</v>
      </c>
    </row>
    <row r="853" spans="1:7" ht="15" hidden="1" customHeight="1">
      <c r="A853" s="444"/>
      <c r="B853" s="430" t="s">
        <v>1061</v>
      </c>
      <c r="C853" s="431" t="s">
        <v>1070</v>
      </c>
      <c r="D853" s="431"/>
      <c r="E853" s="431"/>
      <c r="F853" s="292" t="s">
        <v>786</v>
      </c>
      <c r="G853" t="str">
        <f t="shared" ca="1" si="13"/>
        <v>– «Школа России»;</v>
      </c>
    </row>
    <row r="854" spans="1:7" ht="15" hidden="1" customHeight="1">
      <c r="A854" s="444"/>
      <c r="B854" s="430"/>
      <c r="C854" s="431" t="s">
        <v>1071</v>
      </c>
      <c r="D854" s="431" t="s">
        <v>1101</v>
      </c>
      <c r="E854" s="293" t="s">
        <v>1114</v>
      </c>
      <c r="F854" s="292" t="s">
        <v>824</v>
      </c>
      <c r="G854">
        <f t="shared" ca="1" si="13"/>
        <v>0</v>
      </c>
    </row>
    <row r="855" spans="1:7" hidden="1">
      <c r="A855" s="444"/>
      <c r="B855" s="430"/>
      <c r="C855" s="431"/>
      <c r="D855" s="431"/>
      <c r="E855" s="293" t="s">
        <v>1115</v>
      </c>
      <c r="F855" s="292" t="s">
        <v>824</v>
      </c>
      <c r="G855">
        <f t="shared" ca="1" si="13"/>
        <v>0</v>
      </c>
    </row>
    <row r="856" spans="1:7" hidden="1">
      <c r="A856" s="444"/>
      <c r="B856" s="430"/>
      <c r="C856" s="431"/>
      <c r="D856" s="431"/>
      <c r="E856" s="293" t="s">
        <v>1116</v>
      </c>
      <c r="F856" s="292" t="s">
        <v>824</v>
      </c>
      <c r="G856">
        <f t="shared" ca="1" si="13"/>
        <v>0</v>
      </c>
    </row>
    <row r="857" spans="1:7" ht="15" hidden="1" customHeight="1">
      <c r="A857" s="444"/>
      <c r="B857" s="430"/>
      <c r="C857" s="431"/>
      <c r="D857" s="431" t="s">
        <v>1102</v>
      </c>
      <c r="E857" s="431"/>
      <c r="F857" s="292" t="s">
        <v>824</v>
      </c>
      <c r="G857">
        <f t="shared" ca="1" si="13"/>
        <v>0</v>
      </c>
    </row>
    <row r="858" spans="1:7" ht="15" hidden="1" customHeight="1">
      <c r="A858" s="444"/>
      <c r="B858" s="430"/>
      <c r="C858" s="431" t="s">
        <v>1072</v>
      </c>
      <c r="D858" s="431" t="s">
        <v>1103</v>
      </c>
      <c r="E858" s="431"/>
      <c r="F858" s="292" t="s">
        <v>824</v>
      </c>
      <c r="G858">
        <f t="shared" ca="1" si="13"/>
        <v>30</v>
      </c>
    </row>
    <row r="859" spans="1:7" ht="15" hidden="1" customHeight="1">
      <c r="A859" s="444"/>
      <c r="B859" s="430"/>
      <c r="C859" s="431"/>
      <c r="D859" s="431" t="s">
        <v>1104</v>
      </c>
      <c r="E859" s="431"/>
      <c r="F859" s="292" t="s">
        <v>824</v>
      </c>
      <c r="G859" t="str">
        <f t="shared" ca="1" si="13"/>
        <v/>
      </c>
    </row>
    <row r="860" spans="1:7" ht="15" hidden="1" customHeight="1">
      <c r="A860" s="444"/>
      <c r="B860" s="430"/>
      <c r="C860" s="431" t="s">
        <v>1073</v>
      </c>
      <c r="D860" s="431"/>
      <c r="E860" s="431"/>
      <c r="F860" s="292" t="s">
        <v>786</v>
      </c>
      <c r="G860" t="str">
        <f t="shared" ca="1" si="13"/>
        <v xml:space="preserve">во вторую смену </v>
      </c>
    </row>
    <row r="861" spans="1:7" hidden="1">
      <c r="A861" s="444"/>
      <c r="B861" s="430"/>
      <c r="C861" s="293"/>
      <c r="D861" s="293"/>
      <c r="E861" s="293" t="s">
        <v>1117</v>
      </c>
      <c r="F861" s="292" t="s">
        <v>786</v>
      </c>
      <c r="G861">
        <f t="shared" ca="1" si="13"/>
        <v>0</v>
      </c>
    </row>
    <row r="862" spans="1:7" ht="15" hidden="1" customHeight="1">
      <c r="A862" s="444"/>
      <c r="B862" s="430"/>
      <c r="C862" s="431" t="s">
        <v>1495</v>
      </c>
      <c r="D862" s="431"/>
      <c r="E862" s="431" t="s">
        <v>1118</v>
      </c>
      <c r="F862" s="294" t="s">
        <v>786</v>
      </c>
      <c r="G862">
        <f t="shared" ca="1" si="13"/>
        <v>0</v>
      </c>
    </row>
    <row r="863" spans="1:7" hidden="1">
      <c r="A863" s="444"/>
      <c r="B863" s="430"/>
      <c r="C863" s="431"/>
      <c r="D863" s="431"/>
      <c r="E863" s="431"/>
      <c r="F863" s="294" t="s">
        <v>824</v>
      </c>
      <c r="G863">
        <f t="shared" ca="1" si="13"/>
        <v>0</v>
      </c>
    </row>
    <row r="864" spans="1:7" ht="15" hidden="1" customHeight="1">
      <c r="A864" s="444"/>
      <c r="B864" s="430"/>
      <c r="C864" s="431"/>
      <c r="D864" s="431"/>
      <c r="E864" s="431" t="s">
        <v>1118</v>
      </c>
      <c r="F864" s="294" t="s">
        <v>786</v>
      </c>
      <c r="G864">
        <f t="shared" ca="1" si="13"/>
        <v>0</v>
      </c>
    </row>
    <row r="865" spans="1:7" hidden="1">
      <c r="A865" s="444"/>
      <c r="B865" s="430"/>
      <c r="C865" s="431"/>
      <c r="D865" s="431"/>
      <c r="E865" s="431"/>
      <c r="F865" s="294" t="s">
        <v>824</v>
      </c>
      <c r="G865">
        <f t="shared" ca="1" si="13"/>
        <v>0</v>
      </c>
    </row>
    <row r="866" spans="1:7" ht="15" hidden="1" customHeight="1">
      <c r="A866" s="444"/>
      <c r="B866" s="430"/>
      <c r="C866" s="431" t="s">
        <v>1496</v>
      </c>
      <c r="D866" s="431"/>
      <c r="E866" s="293" t="s">
        <v>1119</v>
      </c>
      <c r="F866" s="294" t="s">
        <v>1125</v>
      </c>
      <c r="G866">
        <f t="shared" ca="1" si="13"/>
        <v>0</v>
      </c>
    </row>
    <row r="867" spans="1:7" hidden="1">
      <c r="A867" s="444"/>
      <c r="B867" s="430"/>
      <c r="C867" s="431"/>
      <c r="D867" s="431"/>
      <c r="E867" s="293" t="s">
        <v>1120</v>
      </c>
      <c r="F867" s="294" t="s">
        <v>824</v>
      </c>
      <c r="G867">
        <f t="shared" ca="1" si="13"/>
        <v>0</v>
      </c>
    </row>
    <row r="868" spans="1:7" ht="15" hidden="1" customHeight="1">
      <c r="A868" s="444"/>
      <c r="B868" s="430" t="s">
        <v>1062</v>
      </c>
      <c r="C868" s="431" t="s">
        <v>1076</v>
      </c>
      <c r="D868" s="431" t="s">
        <v>1105</v>
      </c>
      <c r="E868" s="293" t="s">
        <v>1121</v>
      </c>
      <c r="F868" s="292" t="s">
        <v>824</v>
      </c>
      <c r="G868">
        <f t="shared" ca="1" si="13"/>
        <v>0</v>
      </c>
    </row>
    <row r="869" spans="1:7" hidden="1">
      <c r="A869" s="444"/>
      <c r="B869" s="430"/>
      <c r="C869" s="431"/>
      <c r="D869" s="431"/>
      <c r="E869" s="293" t="s">
        <v>1122</v>
      </c>
      <c r="F869" s="292" t="s">
        <v>824</v>
      </c>
      <c r="G869">
        <f t="shared" ca="1" si="13"/>
        <v>0</v>
      </c>
    </row>
    <row r="870" spans="1:7" ht="15" hidden="1" customHeight="1">
      <c r="A870" s="444"/>
      <c r="B870" s="430"/>
      <c r="C870" s="431"/>
      <c r="D870" s="431" t="s">
        <v>1106</v>
      </c>
      <c r="E870" s="293" t="s">
        <v>1121</v>
      </c>
      <c r="F870" s="292" t="s">
        <v>824</v>
      </c>
      <c r="G870">
        <f t="shared" ca="1" si="13"/>
        <v>0</v>
      </c>
    </row>
    <row r="871" spans="1:7" hidden="1">
      <c r="A871" s="444"/>
      <c r="B871" s="430"/>
      <c r="C871" s="431"/>
      <c r="D871" s="431"/>
      <c r="E871" s="293" t="s">
        <v>1122</v>
      </c>
      <c r="F871" s="292" t="s">
        <v>824</v>
      </c>
      <c r="G871">
        <f t="shared" ca="1" si="13"/>
        <v>0</v>
      </c>
    </row>
    <row r="872" spans="1:7" ht="15" hidden="1" customHeight="1">
      <c r="A872" s="444"/>
      <c r="B872" s="430"/>
      <c r="C872" s="431"/>
      <c r="D872" s="431" t="s">
        <v>1107</v>
      </c>
      <c r="E872" s="293" t="s">
        <v>1121</v>
      </c>
      <c r="F872" s="292" t="s">
        <v>824</v>
      </c>
      <c r="G872">
        <f t="shared" ca="1" si="13"/>
        <v>0</v>
      </c>
    </row>
    <row r="873" spans="1:7" hidden="1">
      <c r="A873" s="444"/>
      <c r="B873" s="430"/>
      <c r="C873" s="431"/>
      <c r="D873" s="431"/>
      <c r="E873" s="293" t="s">
        <v>1122</v>
      </c>
      <c r="F873" s="292" t="s">
        <v>824</v>
      </c>
      <c r="G873">
        <f t="shared" ca="1" si="13"/>
        <v>0</v>
      </c>
    </row>
    <row r="874" spans="1:7" ht="15" hidden="1" customHeight="1">
      <c r="A874" s="444"/>
      <c r="B874" s="430"/>
      <c r="C874" s="431"/>
      <c r="D874" s="431" t="s">
        <v>1108</v>
      </c>
      <c r="E874" s="293" t="s">
        <v>1121</v>
      </c>
      <c r="F874" s="292" t="s">
        <v>824</v>
      </c>
      <c r="G874">
        <f t="shared" ca="1" si="13"/>
        <v>30</v>
      </c>
    </row>
    <row r="875" spans="1:7" hidden="1">
      <c r="A875" s="444"/>
      <c r="B875" s="430"/>
      <c r="C875" s="431"/>
      <c r="D875" s="431"/>
      <c r="E875" s="293" t="s">
        <v>1122</v>
      </c>
      <c r="F875" s="292" t="s">
        <v>824</v>
      </c>
      <c r="G875">
        <f t="shared" ca="1" si="13"/>
        <v>0</v>
      </c>
    </row>
    <row r="876" spans="1:7" ht="15" hidden="1" customHeight="1">
      <c r="A876" s="444"/>
      <c r="B876" s="430"/>
      <c r="C876" s="431"/>
      <c r="D876" s="431" t="s">
        <v>1109</v>
      </c>
      <c r="E876" s="293" t="s">
        <v>1121</v>
      </c>
      <c r="F876" s="292" t="s">
        <v>824</v>
      </c>
      <c r="G876">
        <f t="shared" ca="1" si="13"/>
        <v>0</v>
      </c>
    </row>
    <row r="877" spans="1:7" hidden="1">
      <c r="A877" s="444"/>
      <c r="B877" s="430"/>
      <c r="C877" s="431"/>
      <c r="D877" s="431"/>
      <c r="E877" s="293" t="s">
        <v>1122</v>
      </c>
      <c r="F877" s="292" t="s">
        <v>824</v>
      </c>
      <c r="G877">
        <f t="shared" ca="1" si="13"/>
        <v>0</v>
      </c>
    </row>
    <row r="878" spans="1:7" ht="15" hidden="1" customHeight="1">
      <c r="A878" s="444"/>
      <c r="B878" s="430"/>
      <c r="C878" s="431"/>
      <c r="D878" s="431" t="s">
        <v>1110</v>
      </c>
      <c r="E878" s="293" t="s">
        <v>1121</v>
      </c>
      <c r="F878" s="292" t="s">
        <v>824</v>
      </c>
      <c r="G878">
        <f t="shared" ca="1" si="13"/>
        <v>0</v>
      </c>
    </row>
    <row r="879" spans="1:7" hidden="1">
      <c r="A879" s="444"/>
      <c r="B879" s="430"/>
      <c r="C879" s="431"/>
      <c r="D879" s="431"/>
      <c r="E879" s="293" t="s">
        <v>1122</v>
      </c>
      <c r="F879" s="292" t="s">
        <v>824</v>
      </c>
      <c r="G879">
        <f t="shared" ca="1" si="13"/>
        <v>0</v>
      </c>
    </row>
    <row r="880" spans="1:7" ht="15" hidden="1" customHeight="1">
      <c r="A880" s="444"/>
      <c r="B880" s="430" t="s">
        <v>1063</v>
      </c>
      <c r="C880" s="431" t="s">
        <v>1077</v>
      </c>
      <c r="D880" s="431"/>
      <c r="E880" s="431"/>
      <c r="F880" s="292" t="s">
        <v>786</v>
      </c>
      <c r="G880" t="str">
        <f t="shared" ca="1" si="13"/>
        <v xml:space="preserve">от 0,5 до 1 ставки </v>
      </c>
    </row>
    <row r="881" spans="1:7" ht="15" hidden="1" customHeight="1">
      <c r="A881" s="444"/>
      <c r="B881" s="430"/>
      <c r="C881" s="431" t="s">
        <v>1078</v>
      </c>
      <c r="D881" s="431"/>
      <c r="E881" s="431"/>
      <c r="F881" s="292" t="s">
        <v>786</v>
      </c>
      <c r="G881" t="str">
        <f t="shared" ca="1" si="13"/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882" spans="1:7" ht="15" hidden="1" customHeight="1">
      <c r="A882" s="444"/>
      <c r="B882" s="430"/>
      <c r="C882" s="431" t="s">
        <v>1079</v>
      </c>
      <c r="D882" s="431"/>
      <c r="E882" s="431"/>
      <c r="F882" s="292" t="s">
        <v>1126</v>
      </c>
      <c r="G882">
        <f t="shared" ca="1" si="13"/>
        <v>0</v>
      </c>
    </row>
    <row r="883" spans="1:7" ht="15" hidden="1" customHeight="1">
      <c r="A883" s="444"/>
      <c r="B883" s="430"/>
      <c r="C883" s="431" t="s">
        <v>1080</v>
      </c>
      <c r="D883" s="431" t="s">
        <v>1111</v>
      </c>
      <c r="E883" s="431"/>
      <c r="F883" s="292" t="s">
        <v>786</v>
      </c>
      <c r="G883">
        <f t="shared" ca="1" si="13"/>
        <v>0</v>
      </c>
    </row>
    <row r="884" spans="1:7" ht="15" hidden="1" customHeight="1">
      <c r="A884" s="444"/>
      <c r="B884" s="430"/>
      <c r="C884" s="431"/>
      <c r="D884" s="431" t="s">
        <v>1112</v>
      </c>
      <c r="E884" s="431"/>
      <c r="F884" s="292" t="s">
        <v>786</v>
      </c>
      <c r="G884">
        <f t="shared" ca="1" si="13"/>
        <v>0</v>
      </c>
    </row>
    <row r="885" spans="1:7" ht="15" hidden="1" customHeight="1">
      <c r="A885" s="444"/>
      <c r="B885" s="430"/>
      <c r="C885" s="431"/>
      <c r="D885" s="431" t="s">
        <v>1113</v>
      </c>
      <c r="E885" s="431"/>
      <c r="F885" s="292" t="s">
        <v>786</v>
      </c>
      <c r="G885">
        <f t="shared" ca="1" si="13"/>
        <v>0</v>
      </c>
    </row>
    <row r="886" spans="1:7" ht="15" hidden="1" customHeight="1">
      <c r="A886" s="444"/>
      <c r="B886" s="430"/>
      <c r="C886" s="431" t="s">
        <v>1081</v>
      </c>
      <c r="D886" s="431"/>
      <c r="E886" s="431"/>
      <c r="F886" s="292" t="s">
        <v>786</v>
      </c>
      <c r="G886" t="str">
        <f t="shared" ca="1" si="13"/>
        <v>35 и более</v>
      </c>
    </row>
    <row r="887" spans="1:7" ht="15" hidden="1" customHeight="1">
      <c r="A887" s="444"/>
      <c r="B887" s="430"/>
      <c r="C887" s="431" t="s">
        <v>1082</v>
      </c>
      <c r="D887" s="431"/>
      <c r="E887" s="431"/>
      <c r="F887" s="292" t="s">
        <v>786</v>
      </c>
      <c r="G887">
        <f t="shared" ca="1" si="13"/>
        <v>0</v>
      </c>
    </row>
    <row r="888" spans="1:7" ht="15" hidden="1" customHeight="1">
      <c r="A888" s="444"/>
      <c r="B888" s="430"/>
      <c r="C888" s="431" t="s">
        <v>1497</v>
      </c>
      <c r="D888" s="431"/>
      <c r="E888" s="293" t="s">
        <v>1123</v>
      </c>
      <c r="F888" s="292" t="s">
        <v>1126</v>
      </c>
      <c r="G888">
        <f t="shared" ca="1" si="13"/>
        <v>0</v>
      </c>
    </row>
    <row r="889" spans="1:7" hidden="1">
      <c r="A889" s="444"/>
      <c r="B889" s="430"/>
      <c r="C889" s="431"/>
      <c r="D889" s="431"/>
      <c r="E889" s="293" t="s">
        <v>1124</v>
      </c>
      <c r="F889" s="292" t="s">
        <v>786</v>
      </c>
      <c r="G889">
        <f t="shared" ca="1" si="13"/>
        <v>2021</v>
      </c>
    </row>
    <row r="890" spans="1:7" hidden="1">
      <c r="A890" s="444"/>
      <c r="B890" s="430"/>
      <c r="C890" s="431"/>
      <c r="D890" s="431"/>
      <c r="E890" s="293" t="s">
        <v>1113</v>
      </c>
      <c r="F890" s="292" t="s">
        <v>1127</v>
      </c>
      <c r="G890" t="str">
        <f t="shared" ca="1" si="13"/>
        <v xml:space="preserve">СКИРО ПК и ПРО </v>
      </c>
    </row>
    <row r="891" spans="1:7" ht="15" hidden="1" customHeight="1">
      <c r="A891" s="444"/>
      <c r="B891" s="430" t="s">
        <v>1064</v>
      </c>
      <c r="C891" s="430" t="s">
        <v>1533</v>
      </c>
      <c r="D891" s="430"/>
      <c r="E891" s="430"/>
      <c r="F891" s="292" t="s">
        <v>786</v>
      </c>
      <c r="G891" t="str">
        <f t="shared" ca="1" si="13"/>
        <v>да</v>
      </c>
    </row>
    <row r="892" spans="1:7" ht="15" hidden="1" customHeight="1">
      <c r="A892" s="444"/>
      <c r="B892" s="430"/>
      <c r="C892" s="430" t="s">
        <v>1085</v>
      </c>
      <c r="D892" s="430"/>
      <c r="E892" s="430"/>
      <c r="F892" s="292" t="s">
        <v>786</v>
      </c>
      <c r="G892" t="str">
        <f t="shared" ca="1" si="13"/>
        <v>да</v>
      </c>
    </row>
    <row r="893" spans="1:7" ht="15" hidden="1" customHeight="1">
      <c r="A893" s="444"/>
      <c r="B893" s="430"/>
      <c r="C893" s="430" t="s">
        <v>1534</v>
      </c>
      <c r="D893" s="430"/>
      <c r="E893" s="430"/>
      <c r="F893" s="292" t="s">
        <v>786</v>
      </c>
      <c r="G893" t="str">
        <f t="shared" ca="1" si="13"/>
        <v>да</v>
      </c>
    </row>
    <row r="894" spans="1:7" ht="15" hidden="1" customHeight="1">
      <c r="A894" s="444"/>
      <c r="B894" s="430"/>
      <c r="C894" s="430" t="s">
        <v>1535</v>
      </c>
      <c r="D894" s="430"/>
      <c r="E894" s="430"/>
      <c r="F894" s="292" t="s">
        <v>786</v>
      </c>
      <c r="G894" t="str">
        <f t="shared" ca="1" si="13"/>
        <v>да</v>
      </c>
    </row>
    <row r="895" spans="1:7" ht="15" hidden="1" customHeight="1">
      <c r="A895" s="444"/>
      <c r="B895" s="430"/>
      <c r="C895" s="430" t="s">
        <v>1417</v>
      </c>
      <c r="D895" s="430"/>
      <c r="E895" s="430"/>
      <c r="F895" s="292" t="s">
        <v>786</v>
      </c>
      <c r="G895" t="str">
        <f t="shared" ca="1" si="13"/>
        <v>да</v>
      </c>
    </row>
    <row r="896" spans="1:7" ht="15" hidden="1" customHeight="1">
      <c r="A896" s="444"/>
      <c r="B896" s="430"/>
      <c r="C896" s="431" t="s">
        <v>1536</v>
      </c>
      <c r="D896" s="431"/>
      <c r="E896" s="431"/>
      <c r="F896" s="292" t="s">
        <v>786</v>
      </c>
      <c r="G896" t="str">
        <f t="shared" ca="1" si="13"/>
        <v>да</v>
      </c>
    </row>
    <row r="897" spans="1:7" ht="15" hidden="1" customHeight="1">
      <c r="A897" s="444"/>
      <c r="B897" s="430"/>
      <c r="C897" s="430" t="s">
        <v>1090</v>
      </c>
      <c r="D897" s="430"/>
      <c r="E897" s="430"/>
      <c r="F897" s="292" t="s">
        <v>786</v>
      </c>
      <c r="G897" t="str">
        <f t="shared" ca="1" si="13"/>
        <v>да</v>
      </c>
    </row>
    <row r="898" spans="1:7" ht="15" hidden="1" customHeight="1">
      <c r="A898" s="444"/>
      <c r="B898" s="430"/>
      <c r="C898" s="430" t="s">
        <v>1419</v>
      </c>
      <c r="D898" s="430"/>
      <c r="E898" s="430"/>
      <c r="F898" s="292" t="s">
        <v>786</v>
      </c>
      <c r="G898" t="str">
        <f t="shared" ca="1" si="13"/>
        <v>да</v>
      </c>
    </row>
    <row r="899" spans="1:7" ht="15" hidden="1" customHeight="1">
      <c r="A899" s="444"/>
      <c r="B899" s="430"/>
      <c r="C899" s="431" t="s">
        <v>1537</v>
      </c>
      <c r="D899" s="431"/>
      <c r="E899" s="431"/>
      <c r="F899" s="292" t="s">
        <v>786</v>
      </c>
      <c r="G899" t="str">
        <f t="shared" ca="1" si="13"/>
        <v>да</v>
      </c>
    </row>
    <row r="900" spans="1:7" ht="15" hidden="1" customHeight="1">
      <c r="A900" s="444"/>
      <c r="B900" s="430"/>
      <c r="C900" s="430" t="s">
        <v>1421</v>
      </c>
      <c r="D900" s="430"/>
      <c r="E900" s="430"/>
      <c r="F900" s="292" t="s">
        <v>786</v>
      </c>
      <c r="G900" t="str">
        <f t="shared" ca="1" si="13"/>
        <v>да</v>
      </c>
    </row>
    <row r="901" spans="1:7" ht="15" hidden="1" customHeight="1">
      <c r="A901" s="430" t="s">
        <v>1489</v>
      </c>
      <c r="B901" s="430"/>
      <c r="C901" s="433" t="s">
        <v>1094</v>
      </c>
      <c r="D901" s="433"/>
      <c r="E901" s="433"/>
      <c r="F901" s="292" t="s">
        <v>824</v>
      </c>
      <c r="G901">
        <f t="shared" ref="G901:G964" ca="1" si="14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902" spans="1:7" ht="15" hidden="1" customHeight="1">
      <c r="A902" s="430"/>
      <c r="B902" s="430"/>
      <c r="C902" s="433" t="s">
        <v>1538</v>
      </c>
      <c r="D902" s="433"/>
      <c r="E902" s="433"/>
      <c r="F902" s="292" t="s">
        <v>824</v>
      </c>
      <c r="G902">
        <f t="shared" ca="1" si="14"/>
        <v>0</v>
      </c>
    </row>
    <row r="903" spans="1:7" ht="15" hidden="1" customHeight="1">
      <c r="A903" s="430"/>
      <c r="B903" s="430"/>
      <c r="C903" s="433" t="s">
        <v>1539</v>
      </c>
      <c r="D903" s="433"/>
      <c r="E903" s="433"/>
      <c r="F903" s="292" t="s">
        <v>824</v>
      </c>
      <c r="G903">
        <f t="shared" ca="1" si="14"/>
        <v>0</v>
      </c>
    </row>
    <row r="904" spans="1:7" ht="15" hidden="1" customHeight="1">
      <c r="A904" s="430"/>
      <c r="B904" s="430"/>
      <c r="C904" s="433" t="s">
        <v>1540</v>
      </c>
      <c r="D904" s="433"/>
      <c r="E904" s="433"/>
      <c r="F904" s="292" t="s">
        <v>824</v>
      </c>
      <c r="G904">
        <f t="shared" ca="1" si="14"/>
        <v>0</v>
      </c>
    </row>
    <row r="905" spans="1:7" ht="15" hidden="1" customHeight="1">
      <c r="A905" s="444" t="s">
        <v>1490</v>
      </c>
      <c r="B905" s="436" t="s">
        <v>1488</v>
      </c>
      <c r="C905" s="436"/>
      <c r="D905" s="436"/>
      <c r="E905" s="436"/>
      <c r="F905" s="291" t="s">
        <v>786</v>
      </c>
      <c r="G905" t="str">
        <f t="shared" ca="1" si="14"/>
        <v>3 класс</v>
      </c>
    </row>
    <row r="906" spans="1:7" ht="15" hidden="1" customHeight="1">
      <c r="A906" s="444"/>
      <c r="B906" s="430" t="s">
        <v>1060</v>
      </c>
      <c r="C906" s="431" t="s">
        <v>1065</v>
      </c>
      <c r="D906" s="431"/>
      <c r="E906" s="431"/>
      <c r="F906" s="293" t="s">
        <v>890</v>
      </c>
      <c r="G906">
        <f t="shared" ca="1" si="14"/>
        <v>30</v>
      </c>
    </row>
    <row r="907" spans="1:7" ht="15" hidden="1" customHeight="1">
      <c r="A907" s="444"/>
      <c r="B907" s="430"/>
      <c r="C907" s="431" t="s">
        <v>1066</v>
      </c>
      <c r="D907" s="431"/>
      <c r="E907" s="431"/>
      <c r="F907" s="293" t="s">
        <v>890</v>
      </c>
      <c r="G907">
        <f t="shared" ca="1" si="14"/>
        <v>0</v>
      </c>
    </row>
    <row r="908" spans="1:7" ht="15" hidden="1" customHeight="1">
      <c r="A908" s="444"/>
      <c r="B908" s="430"/>
      <c r="C908" s="431" t="s">
        <v>1067</v>
      </c>
      <c r="D908" s="431"/>
      <c r="E908" s="431"/>
      <c r="F908" s="293" t="s">
        <v>890</v>
      </c>
      <c r="G908">
        <f t="shared" ca="1" si="14"/>
        <v>1</v>
      </c>
    </row>
    <row r="909" spans="1:7" ht="15" hidden="1" customHeight="1">
      <c r="A909" s="444"/>
      <c r="B909" s="430"/>
      <c r="C909" s="431" t="s">
        <v>1068</v>
      </c>
      <c r="D909" s="431"/>
      <c r="E909" s="431"/>
      <c r="F909" s="293" t="s">
        <v>890</v>
      </c>
      <c r="G909">
        <f t="shared" ca="1" si="14"/>
        <v>6</v>
      </c>
    </row>
    <row r="910" spans="1:7" ht="15" hidden="1" customHeight="1">
      <c r="A910" s="444"/>
      <c r="B910" s="430"/>
      <c r="C910" s="431" t="s">
        <v>1069</v>
      </c>
      <c r="D910" s="431" t="s">
        <v>1098</v>
      </c>
      <c r="E910" s="431"/>
      <c r="F910" s="293" t="s">
        <v>890</v>
      </c>
      <c r="G910">
        <f t="shared" ca="1" si="14"/>
        <v>3</v>
      </c>
    </row>
    <row r="911" spans="1:7" ht="15" hidden="1" customHeight="1">
      <c r="A911" s="444"/>
      <c r="B911" s="430"/>
      <c r="C911" s="431"/>
      <c r="D911" s="431" t="s">
        <v>1099</v>
      </c>
      <c r="E911" s="431"/>
      <c r="F911" s="293" t="s">
        <v>890</v>
      </c>
      <c r="G911">
        <f t="shared" ca="1" si="14"/>
        <v>8</v>
      </c>
    </row>
    <row r="912" spans="1:7" ht="15" hidden="1" customHeight="1">
      <c r="A912" s="444"/>
      <c r="B912" s="430"/>
      <c r="C912" s="431"/>
      <c r="D912" s="431" t="s">
        <v>1100</v>
      </c>
      <c r="E912" s="431"/>
      <c r="F912" s="293" t="s">
        <v>890</v>
      </c>
      <c r="G912">
        <f t="shared" ca="1" si="14"/>
        <v>1</v>
      </c>
    </row>
    <row r="913" spans="1:7" ht="15" hidden="1" customHeight="1">
      <c r="A913" s="444"/>
      <c r="B913" s="430" t="s">
        <v>1061</v>
      </c>
      <c r="C913" s="431" t="s">
        <v>1070</v>
      </c>
      <c r="D913" s="431"/>
      <c r="E913" s="431"/>
      <c r="F913" s="292" t="s">
        <v>786</v>
      </c>
      <c r="G913" t="str">
        <f t="shared" ca="1" si="14"/>
        <v>– «Школа России»;</v>
      </c>
    </row>
    <row r="914" spans="1:7" ht="15" hidden="1" customHeight="1">
      <c r="A914" s="444"/>
      <c r="B914" s="430"/>
      <c r="C914" s="431" t="s">
        <v>1071</v>
      </c>
      <c r="D914" s="431" t="s">
        <v>1101</v>
      </c>
      <c r="E914" s="293" t="s">
        <v>1114</v>
      </c>
      <c r="F914" s="292" t="s">
        <v>824</v>
      </c>
      <c r="G914">
        <f t="shared" ca="1" si="14"/>
        <v>0</v>
      </c>
    </row>
    <row r="915" spans="1:7" hidden="1">
      <c r="A915" s="444"/>
      <c r="B915" s="430"/>
      <c r="C915" s="431"/>
      <c r="D915" s="431"/>
      <c r="E915" s="293" t="s">
        <v>1115</v>
      </c>
      <c r="F915" s="292" t="s">
        <v>824</v>
      </c>
      <c r="G915">
        <f t="shared" ca="1" si="14"/>
        <v>0</v>
      </c>
    </row>
    <row r="916" spans="1:7" hidden="1">
      <c r="A916" s="444"/>
      <c r="B916" s="430"/>
      <c r="C916" s="431"/>
      <c r="D916" s="431"/>
      <c r="E916" s="293" t="s">
        <v>1116</v>
      </c>
      <c r="F916" s="292" t="s">
        <v>824</v>
      </c>
      <c r="G916">
        <f t="shared" ca="1" si="14"/>
        <v>0</v>
      </c>
    </row>
    <row r="917" spans="1:7" ht="15" hidden="1" customHeight="1">
      <c r="A917" s="444"/>
      <c r="B917" s="430"/>
      <c r="C917" s="431"/>
      <c r="D917" s="431" t="s">
        <v>1102</v>
      </c>
      <c r="E917" s="431"/>
      <c r="F917" s="292" t="s">
        <v>824</v>
      </c>
      <c r="G917">
        <f t="shared" ca="1" si="14"/>
        <v>0</v>
      </c>
    </row>
    <row r="918" spans="1:7" ht="15" hidden="1" customHeight="1">
      <c r="A918" s="444"/>
      <c r="B918" s="430"/>
      <c r="C918" s="431" t="s">
        <v>1072</v>
      </c>
      <c r="D918" s="431" t="s">
        <v>1103</v>
      </c>
      <c r="E918" s="431"/>
      <c r="F918" s="292" t="s">
        <v>824</v>
      </c>
      <c r="G918">
        <f t="shared" ca="1" si="14"/>
        <v>30</v>
      </c>
    </row>
    <row r="919" spans="1:7" ht="15" hidden="1" customHeight="1">
      <c r="A919" s="444"/>
      <c r="B919" s="430"/>
      <c r="C919" s="431"/>
      <c r="D919" s="431" t="s">
        <v>1104</v>
      </c>
      <c r="E919" s="431"/>
      <c r="F919" s="292" t="s">
        <v>824</v>
      </c>
      <c r="G919" t="str">
        <f t="shared" ca="1" si="14"/>
        <v/>
      </c>
    </row>
    <row r="920" spans="1:7" ht="15" hidden="1" customHeight="1">
      <c r="A920" s="444"/>
      <c r="B920" s="430"/>
      <c r="C920" s="431" t="s">
        <v>1073</v>
      </c>
      <c r="D920" s="431"/>
      <c r="E920" s="431"/>
      <c r="F920" s="292" t="s">
        <v>786</v>
      </c>
      <c r="G920" t="str">
        <f t="shared" ca="1" si="14"/>
        <v xml:space="preserve">во вторую смену </v>
      </c>
    </row>
    <row r="921" spans="1:7" hidden="1">
      <c r="A921" s="444"/>
      <c r="B921" s="430"/>
      <c r="C921" s="293"/>
      <c r="D921" s="293"/>
      <c r="E921" s="293" t="s">
        <v>1117</v>
      </c>
      <c r="F921" s="292" t="s">
        <v>786</v>
      </c>
      <c r="G921">
        <f t="shared" ca="1" si="14"/>
        <v>0</v>
      </c>
    </row>
    <row r="922" spans="1:7" ht="15" hidden="1" customHeight="1">
      <c r="A922" s="444"/>
      <c r="B922" s="430"/>
      <c r="C922" s="431" t="s">
        <v>1495</v>
      </c>
      <c r="D922" s="431"/>
      <c r="E922" s="431" t="s">
        <v>1118</v>
      </c>
      <c r="F922" s="294" t="s">
        <v>786</v>
      </c>
      <c r="G922">
        <f t="shared" ca="1" si="14"/>
        <v>0</v>
      </c>
    </row>
    <row r="923" spans="1:7" hidden="1">
      <c r="A923" s="444"/>
      <c r="B923" s="430"/>
      <c r="C923" s="431"/>
      <c r="D923" s="431"/>
      <c r="E923" s="431"/>
      <c r="F923" s="294" t="s">
        <v>824</v>
      </c>
      <c r="G923">
        <f t="shared" ca="1" si="14"/>
        <v>0</v>
      </c>
    </row>
    <row r="924" spans="1:7" ht="15" hidden="1" customHeight="1">
      <c r="A924" s="444"/>
      <c r="B924" s="430"/>
      <c r="C924" s="431"/>
      <c r="D924" s="431"/>
      <c r="E924" s="431" t="s">
        <v>1118</v>
      </c>
      <c r="F924" s="294" t="s">
        <v>786</v>
      </c>
      <c r="G924">
        <f t="shared" ca="1" si="14"/>
        <v>0</v>
      </c>
    </row>
    <row r="925" spans="1:7" hidden="1">
      <c r="A925" s="444"/>
      <c r="B925" s="430"/>
      <c r="C925" s="431"/>
      <c r="D925" s="431"/>
      <c r="E925" s="431"/>
      <c r="F925" s="294" t="s">
        <v>824</v>
      </c>
      <c r="G925">
        <f t="shared" ca="1" si="14"/>
        <v>0</v>
      </c>
    </row>
    <row r="926" spans="1:7" ht="15" hidden="1" customHeight="1">
      <c r="A926" s="444"/>
      <c r="B926" s="430"/>
      <c r="C926" s="431" t="s">
        <v>1496</v>
      </c>
      <c r="D926" s="431"/>
      <c r="E926" s="293" t="s">
        <v>1119</v>
      </c>
      <c r="F926" s="294" t="s">
        <v>1125</v>
      </c>
      <c r="G926">
        <f t="shared" ca="1" si="14"/>
        <v>0</v>
      </c>
    </row>
    <row r="927" spans="1:7" hidden="1">
      <c r="A927" s="444"/>
      <c r="B927" s="430"/>
      <c r="C927" s="431"/>
      <c r="D927" s="431"/>
      <c r="E927" s="293" t="s">
        <v>1120</v>
      </c>
      <c r="F927" s="294" t="s">
        <v>824</v>
      </c>
      <c r="G927">
        <f t="shared" ca="1" si="14"/>
        <v>0</v>
      </c>
    </row>
    <row r="928" spans="1:7" ht="15" hidden="1" customHeight="1">
      <c r="A928" s="444"/>
      <c r="B928" s="430" t="s">
        <v>1062</v>
      </c>
      <c r="C928" s="431" t="s">
        <v>1076</v>
      </c>
      <c r="D928" s="431" t="s">
        <v>1105</v>
      </c>
      <c r="E928" s="293" t="s">
        <v>1121</v>
      </c>
      <c r="F928" s="292" t="s">
        <v>824</v>
      </c>
      <c r="G928">
        <f t="shared" ca="1" si="14"/>
        <v>0</v>
      </c>
    </row>
    <row r="929" spans="1:7" hidden="1">
      <c r="A929" s="444"/>
      <c r="B929" s="430"/>
      <c r="C929" s="431"/>
      <c r="D929" s="431"/>
      <c r="E929" s="293" t="s">
        <v>1122</v>
      </c>
      <c r="F929" s="292" t="s">
        <v>824</v>
      </c>
      <c r="G929">
        <f t="shared" ca="1" si="14"/>
        <v>0</v>
      </c>
    </row>
    <row r="930" spans="1:7" ht="15" hidden="1" customHeight="1">
      <c r="A930" s="444"/>
      <c r="B930" s="430"/>
      <c r="C930" s="431"/>
      <c r="D930" s="431" t="s">
        <v>1106</v>
      </c>
      <c r="E930" s="293" t="s">
        <v>1121</v>
      </c>
      <c r="F930" s="292" t="s">
        <v>824</v>
      </c>
      <c r="G930">
        <f t="shared" ca="1" si="14"/>
        <v>30</v>
      </c>
    </row>
    <row r="931" spans="1:7" hidden="1">
      <c r="A931" s="444"/>
      <c r="B931" s="430"/>
      <c r="C931" s="431"/>
      <c r="D931" s="431"/>
      <c r="E931" s="293" t="s">
        <v>1122</v>
      </c>
      <c r="F931" s="292" t="s">
        <v>824</v>
      </c>
      <c r="G931">
        <f t="shared" ca="1" si="14"/>
        <v>0</v>
      </c>
    </row>
    <row r="932" spans="1:7" ht="15" hidden="1" customHeight="1">
      <c r="A932" s="444"/>
      <c r="B932" s="430"/>
      <c r="C932" s="431"/>
      <c r="D932" s="431" t="s">
        <v>1107</v>
      </c>
      <c r="E932" s="293" t="s">
        <v>1121</v>
      </c>
      <c r="F932" s="292" t="s">
        <v>824</v>
      </c>
      <c r="G932">
        <f t="shared" ca="1" si="14"/>
        <v>0</v>
      </c>
    </row>
    <row r="933" spans="1:7" hidden="1">
      <c r="A933" s="444"/>
      <c r="B933" s="430"/>
      <c r="C933" s="431"/>
      <c r="D933" s="431"/>
      <c r="E933" s="293" t="s">
        <v>1122</v>
      </c>
      <c r="F933" s="292" t="s">
        <v>824</v>
      </c>
      <c r="G933">
        <f t="shared" ca="1" si="14"/>
        <v>0</v>
      </c>
    </row>
    <row r="934" spans="1:7" ht="15" hidden="1" customHeight="1">
      <c r="A934" s="444"/>
      <c r="B934" s="430"/>
      <c r="C934" s="431"/>
      <c r="D934" s="431" t="s">
        <v>1108</v>
      </c>
      <c r="E934" s="293" t="s">
        <v>1121</v>
      </c>
      <c r="F934" s="292" t="s">
        <v>824</v>
      </c>
      <c r="G934">
        <f t="shared" ca="1" si="14"/>
        <v>0</v>
      </c>
    </row>
    <row r="935" spans="1:7" hidden="1">
      <c r="A935" s="444"/>
      <c r="B935" s="430"/>
      <c r="C935" s="431"/>
      <c r="D935" s="431"/>
      <c r="E935" s="293" t="s">
        <v>1122</v>
      </c>
      <c r="F935" s="292" t="s">
        <v>824</v>
      </c>
      <c r="G935">
        <f t="shared" ca="1" si="14"/>
        <v>0</v>
      </c>
    </row>
    <row r="936" spans="1:7" ht="15" hidden="1" customHeight="1">
      <c r="A936" s="444"/>
      <c r="B936" s="430"/>
      <c r="C936" s="431"/>
      <c r="D936" s="431" t="s">
        <v>1109</v>
      </c>
      <c r="E936" s="293" t="s">
        <v>1121</v>
      </c>
      <c r="F936" s="292" t="s">
        <v>824</v>
      </c>
      <c r="G936">
        <f t="shared" ca="1" si="14"/>
        <v>0</v>
      </c>
    </row>
    <row r="937" spans="1:7" hidden="1">
      <c r="A937" s="444"/>
      <c r="B937" s="430"/>
      <c r="C937" s="431"/>
      <c r="D937" s="431"/>
      <c r="E937" s="293" t="s">
        <v>1122</v>
      </c>
      <c r="F937" s="292" t="s">
        <v>824</v>
      </c>
      <c r="G937">
        <f t="shared" ca="1" si="14"/>
        <v>0</v>
      </c>
    </row>
    <row r="938" spans="1:7" ht="15" hidden="1" customHeight="1">
      <c r="A938" s="444"/>
      <c r="B938" s="430"/>
      <c r="C938" s="431"/>
      <c r="D938" s="431" t="s">
        <v>1110</v>
      </c>
      <c r="E938" s="293" t="s">
        <v>1121</v>
      </c>
      <c r="F938" s="292" t="s">
        <v>824</v>
      </c>
      <c r="G938">
        <f t="shared" ca="1" si="14"/>
        <v>0</v>
      </c>
    </row>
    <row r="939" spans="1:7" hidden="1">
      <c r="A939" s="444"/>
      <c r="B939" s="430"/>
      <c r="C939" s="431"/>
      <c r="D939" s="431"/>
      <c r="E939" s="293" t="s">
        <v>1122</v>
      </c>
      <c r="F939" s="292" t="s">
        <v>824</v>
      </c>
      <c r="G939">
        <f t="shared" ca="1" si="14"/>
        <v>0</v>
      </c>
    </row>
    <row r="940" spans="1:7" ht="15" hidden="1" customHeight="1">
      <c r="A940" s="444"/>
      <c r="B940" s="430" t="s">
        <v>1063</v>
      </c>
      <c r="C940" s="431" t="s">
        <v>1077</v>
      </c>
      <c r="D940" s="431"/>
      <c r="E940" s="431"/>
      <c r="F940" s="292" t="s">
        <v>786</v>
      </c>
      <c r="G940" t="str">
        <f t="shared" ca="1" si="14"/>
        <v xml:space="preserve">от 1 до 1,25 ставки </v>
      </c>
    </row>
    <row r="941" spans="1:7" ht="15" hidden="1" customHeight="1">
      <c r="A941" s="444"/>
      <c r="B941" s="430"/>
      <c r="C941" s="431" t="s">
        <v>1078</v>
      </c>
      <c r="D941" s="431"/>
      <c r="E941" s="431"/>
      <c r="F941" s="292" t="s">
        <v>786</v>
      </c>
      <c r="G941" t="str">
        <f t="shared" ca="1" si="14"/>
        <v>высшее педагогическое образование по направлению подготовки, соответствующему преподаваемому предмету</v>
      </c>
    </row>
    <row r="942" spans="1:7" ht="15" hidden="1" customHeight="1">
      <c r="A942" s="444"/>
      <c r="B942" s="430"/>
      <c r="C942" s="431" t="s">
        <v>1079</v>
      </c>
      <c r="D942" s="431"/>
      <c r="E942" s="431"/>
      <c r="F942" s="292" t="s">
        <v>1126</v>
      </c>
      <c r="G942">
        <f t="shared" ca="1" si="14"/>
        <v>0</v>
      </c>
    </row>
    <row r="943" spans="1:7" ht="15" hidden="1" customHeight="1">
      <c r="A943" s="444"/>
      <c r="B943" s="430"/>
      <c r="C943" s="431" t="s">
        <v>1080</v>
      </c>
      <c r="D943" s="431" t="s">
        <v>1111</v>
      </c>
      <c r="E943" s="431"/>
      <c r="F943" s="292" t="s">
        <v>786</v>
      </c>
      <c r="G943">
        <f t="shared" ca="1" si="14"/>
        <v>0</v>
      </c>
    </row>
    <row r="944" spans="1:7" ht="15" hidden="1" customHeight="1">
      <c r="A944" s="444"/>
      <c r="B944" s="430"/>
      <c r="C944" s="431"/>
      <c r="D944" s="431" t="s">
        <v>1112</v>
      </c>
      <c r="E944" s="431"/>
      <c r="F944" s="292" t="s">
        <v>786</v>
      </c>
      <c r="G944">
        <f t="shared" ca="1" si="14"/>
        <v>0</v>
      </c>
    </row>
    <row r="945" spans="1:7" ht="15" hidden="1" customHeight="1">
      <c r="A945" s="444"/>
      <c r="B945" s="430"/>
      <c r="C945" s="431"/>
      <c r="D945" s="431" t="s">
        <v>1113</v>
      </c>
      <c r="E945" s="431"/>
      <c r="F945" s="292" t="s">
        <v>786</v>
      </c>
      <c r="G945">
        <f t="shared" ca="1" si="14"/>
        <v>0</v>
      </c>
    </row>
    <row r="946" spans="1:7" ht="15" hidden="1" customHeight="1">
      <c r="A946" s="444"/>
      <c r="B946" s="430"/>
      <c r="C946" s="431" t="s">
        <v>1081</v>
      </c>
      <c r="D946" s="431"/>
      <c r="E946" s="431"/>
      <c r="F946" s="292" t="s">
        <v>786</v>
      </c>
      <c r="G946" t="str">
        <f t="shared" ca="1" si="14"/>
        <v xml:space="preserve">от 15 до 20 лет </v>
      </c>
    </row>
    <row r="947" spans="1:7" ht="15" hidden="1" customHeight="1">
      <c r="A947" s="444"/>
      <c r="B947" s="430"/>
      <c r="C947" s="431" t="s">
        <v>1082</v>
      </c>
      <c r="D947" s="431"/>
      <c r="E947" s="431"/>
      <c r="F947" s="292" t="s">
        <v>786</v>
      </c>
      <c r="G947">
        <f t="shared" ca="1" si="14"/>
        <v>0</v>
      </c>
    </row>
    <row r="948" spans="1:7" ht="15" hidden="1" customHeight="1">
      <c r="A948" s="444"/>
      <c r="B948" s="430"/>
      <c r="C948" s="431" t="s">
        <v>1497</v>
      </c>
      <c r="D948" s="431"/>
      <c r="E948" s="293" t="s">
        <v>1123</v>
      </c>
      <c r="F948" s="292" t="s">
        <v>1126</v>
      </c>
      <c r="G948">
        <f t="shared" ca="1" si="14"/>
        <v>0</v>
      </c>
    </row>
    <row r="949" spans="1:7" hidden="1">
      <c r="A949" s="444"/>
      <c r="B949" s="430"/>
      <c r="C949" s="431"/>
      <c r="D949" s="431"/>
      <c r="E949" s="293" t="s">
        <v>1124</v>
      </c>
      <c r="F949" s="292" t="s">
        <v>786</v>
      </c>
      <c r="G949">
        <f t="shared" ca="1" si="14"/>
        <v>2019</v>
      </c>
    </row>
    <row r="950" spans="1:7" hidden="1">
      <c r="A950" s="444"/>
      <c r="B950" s="430"/>
      <c r="C950" s="431"/>
      <c r="D950" s="431"/>
      <c r="E950" s="293" t="s">
        <v>1113</v>
      </c>
      <c r="F950" s="292" t="s">
        <v>1127</v>
      </c>
      <c r="G950" t="str">
        <f t="shared" ca="1" si="14"/>
        <v xml:space="preserve">СКИРО ПК и ПРО </v>
      </c>
    </row>
    <row r="951" spans="1:7" ht="15" hidden="1" customHeight="1">
      <c r="A951" s="444"/>
      <c r="B951" s="430" t="s">
        <v>1064</v>
      </c>
      <c r="C951" s="430" t="s">
        <v>1533</v>
      </c>
      <c r="D951" s="430"/>
      <c r="E951" s="430"/>
      <c r="F951" s="292" t="s">
        <v>786</v>
      </c>
      <c r="G951" t="str">
        <f t="shared" ca="1" si="14"/>
        <v>да</v>
      </c>
    </row>
    <row r="952" spans="1:7" ht="15" hidden="1" customHeight="1">
      <c r="A952" s="444"/>
      <c r="B952" s="430"/>
      <c r="C952" s="430" t="s">
        <v>1085</v>
      </c>
      <c r="D952" s="430"/>
      <c r="E952" s="430"/>
      <c r="F952" s="292" t="s">
        <v>786</v>
      </c>
      <c r="G952" t="str">
        <f t="shared" ca="1" si="14"/>
        <v>да</v>
      </c>
    </row>
    <row r="953" spans="1:7" ht="15" hidden="1" customHeight="1">
      <c r="A953" s="444"/>
      <c r="B953" s="430"/>
      <c r="C953" s="430" t="s">
        <v>1534</v>
      </c>
      <c r="D953" s="430"/>
      <c r="E953" s="430"/>
      <c r="F953" s="292" t="s">
        <v>786</v>
      </c>
      <c r="G953" t="str">
        <f t="shared" ca="1" si="14"/>
        <v>да</v>
      </c>
    </row>
    <row r="954" spans="1:7" ht="15" hidden="1" customHeight="1">
      <c r="A954" s="444"/>
      <c r="B954" s="430"/>
      <c r="C954" s="430" t="s">
        <v>1535</v>
      </c>
      <c r="D954" s="430"/>
      <c r="E954" s="430"/>
      <c r="F954" s="292" t="s">
        <v>786</v>
      </c>
      <c r="G954" t="str">
        <f t="shared" ca="1" si="14"/>
        <v>да</v>
      </c>
    </row>
    <row r="955" spans="1:7" ht="15" hidden="1" customHeight="1">
      <c r="A955" s="444"/>
      <c r="B955" s="430"/>
      <c r="C955" s="430" t="s">
        <v>1417</v>
      </c>
      <c r="D955" s="430"/>
      <c r="E955" s="430"/>
      <c r="F955" s="292" t="s">
        <v>786</v>
      </c>
      <c r="G955" t="str">
        <f t="shared" ca="1" si="14"/>
        <v>да</v>
      </c>
    </row>
    <row r="956" spans="1:7" ht="15" hidden="1" customHeight="1">
      <c r="A956" s="444"/>
      <c r="B956" s="430"/>
      <c r="C956" s="431" t="s">
        <v>1536</v>
      </c>
      <c r="D956" s="431"/>
      <c r="E956" s="431"/>
      <c r="F956" s="292" t="s">
        <v>786</v>
      </c>
      <c r="G956" t="str">
        <f t="shared" ca="1" si="14"/>
        <v>да</v>
      </c>
    </row>
    <row r="957" spans="1:7" ht="15" hidden="1" customHeight="1">
      <c r="A957" s="444"/>
      <c r="B957" s="430"/>
      <c r="C957" s="430" t="s">
        <v>1090</v>
      </c>
      <c r="D957" s="430"/>
      <c r="E957" s="430"/>
      <c r="F957" s="292" t="s">
        <v>786</v>
      </c>
      <c r="G957" t="str">
        <f t="shared" ca="1" si="14"/>
        <v>да</v>
      </c>
    </row>
    <row r="958" spans="1:7" ht="15" hidden="1" customHeight="1">
      <c r="A958" s="444"/>
      <c r="B958" s="430"/>
      <c r="C958" s="430" t="s">
        <v>1419</v>
      </c>
      <c r="D958" s="430"/>
      <c r="E958" s="430"/>
      <c r="F958" s="292" t="s">
        <v>786</v>
      </c>
      <c r="G958" t="str">
        <f t="shared" ca="1" si="14"/>
        <v>да</v>
      </c>
    </row>
    <row r="959" spans="1:7" ht="15" hidden="1" customHeight="1">
      <c r="A959" s="444"/>
      <c r="B959" s="430"/>
      <c r="C959" s="431" t="s">
        <v>1537</v>
      </c>
      <c r="D959" s="431"/>
      <c r="E959" s="431"/>
      <c r="F959" s="292" t="s">
        <v>786</v>
      </c>
      <c r="G959" t="str">
        <f t="shared" ca="1" si="14"/>
        <v>да</v>
      </c>
    </row>
    <row r="960" spans="1:7" ht="15" hidden="1" customHeight="1">
      <c r="A960" s="444"/>
      <c r="B960" s="430"/>
      <c r="C960" s="430" t="s">
        <v>1421</v>
      </c>
      <c r="D960" s="430"/>
      <c r="E960" s="430"/>
      <c r="F960" s="292" t="s">
        <v>786</v>
      </c>
      <c r="G960" t="str">
        <f t="shared" ca="1" si="14"/>
        <v>да</v>
      </c>
    </row>
    <row r="961" spans="1:7" ht="15" hidden="1" customHeight="1">
      <c r="A961" s="430" t="s">
        <v>1489</v>
      </c>
      <c r="B961" s="430"/>
      <c r="C961" s="433" t="s">
        <v>1094</v>
      </c>
      <c r="D961" s="433"/>
      <c r="E961" s="433"/>
      <c r="F961" s="292" t="s">
        <v>824</v>
      </c>
      <c r="G961">
        <f t="shared" ca="1" si="14"/>
        <v>0</v>
      </c>
    </row>
    <row r="962" spans="1:7" ht="15" hidden="1" customHeight="1">
      <c r="A962" s="430"/>
      <c r="B962" s="430"/>
      <c r="C962" s="433" t="s">
        <v>1538</v>
      </c>
      <c r="D962" s="433"/>
      <c r="E962" s="433"/>
      <c r="F962" s="292" t="s">
        <v>824</v>
      </c>
      <c r="G962">
        <f t="shared" ca="1" si="14"/>
        <v>0</v>
      </c>
    </row>
    <row r="963" spans="1:7" ht="15" hidden="1" customHeight="1">
      <c r="A963" s="430"/>
      <c r="B963" s="430"/>
      <c r="C963" s="433" t="s">
        <v>1539</v>
      </c>
      <c r="D963" s="433"/>
      <c r="E963" s="433"/>
      <c r="F963" s="292" t="s">
        <v>824</v>
      </c>
      <c r="G963">
        <f t="shared" ca="1" si="14"/>
        <v>0</v>
      </c>
    </row>
    <row r="964" spans="1:7" ht="15" hidden="1" customHeight="1">
      <c r="A964" s="430"/>
      <c r="B964" s="430"/>
      <c r="C964" s="433" t="s">
        <v>1540</v>
      </c>
      <c r="D964" s="433"/>
      <c r="E964" s="433"/>
      <c r="F964" s="292" t="s">
        <v>824</v>
      </c>
      <c r="G964">
        <f t="shared" ca="1" si="14"/>
        <v>0</v>
      </c>
    </row>
    <row r="965" spans="1:7" ht="15" hidden="1" customHeight="1">
      <c r="A965" s="444" t="s">
        <v>1490</v>
      </c>
      <c r="B965" s="436" t="s">
        <v>1488</v>
      </c>
      <c r="C965" s="436"/>
      <c r="D965" s="436"/>
      <c r="E965" s="436"/>
      <c r="F965" s="291" t="s">
        <v>786</v>
      </c>
      <c r="G965" t="str">
        <f t="shared" ref="G965:G1028" ca="1" si="15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4 класс</v>
      </c>
    </row>
    <row r="966" spans="1:7" ht="15" hidden="1" customHeight="1">
      <c r="A966" s="444"/>
      <c r="B966" s="430" t="s">
        <v>1060</v>
      </c>
      <c r="C966" s="431" t="s">
        <v>1065</v>
      </c>
      <c r="D966" s="431"/>
      <c r="E966" s="431"/>
      <c r="F966" s="293" t="s">
        <v>890</v>
      </c>
      <c r="G966">
        <f t="shared" ca="1" si="15"/>
        <v>27</v>
      </c>
    </row>
    <row r="967" spans="1:7" ht="15" hidden="1" customHeight="1">
      <c r="A967" s="444"/>
      <c r="B967" s="430"/>
      <c r="C967" s="431" t="s">
        <v>1066</v>
      </c>
      <c r="D967" s="431"/>
      <c r="E967" s="431"/>
      <c r="F967" s="293" t="s">
        <v>890</v>
      </c>
      <c r="G967">
        <f t="shared" ca="1" si="15"/>
        <v>0</v>
      </c>
    </row>
    <row r="968" spans="1:7" ht="15" hidden="1" customHeight="1">
      <c r="A968" s="444"/>
      <c r="B968" s="430"/>
      <c r="C968" s="431" t="s">
        <v>1067</v>
      </c>
      <c r="D968" s="431"/>
      <c r="E968" s="431"/>
      <c r="F968" s="293" t="s">
        <v>890</v>
      </c>
      <c r="G968">
        <f t="shared" ca="1" si="15"/>
        <v>0</v>
      </c>
    </row>
    <row r="969" spans="1:7" ht="15" hidden="1" customHeight="1">
      <c r="A969" s="444"/>
      <c r="B969" s="430"/>
      <c r="C969" s="431" t="s">
        <v>1068</v>
      </c>
      <c r="D969" s="431"/>
      <c r="E969" s="431"/>
      <c r="F969" s="293" t="s">
        <v>890</v>
      </c>
      <c r="G969">
        <f t="shared" ca="1" si="15"/>
        <v>5</v>
      </c>
    </row>
    <row r="970" spans="1:7" ht="15" hidden="1" customHeight="1">
      <c r="A970" s="444"/>
      <c r="B970" s="430"/>
      <c r="C970" s="431" t="s">
        <v>1069</v>
      </c>
      <c r="D970" s="431" t="s">
        <v>1098</v>
      </c>
      <c r="E970" s="431"/>
      <c r="F970" s="293" t="s">
        <v>890</v>
      </c>
      <c r="G970">
        <f t="shared" ca="1" si="15"/>
        <v>5</v>
      </c>
    </row>
    <row r="971" spans="1:7" ht="15" hidden="1" customHeight="1">
      <c r="A971" s="444"/>
      <c r="B971" s="430"/>
      <c r="C971" s="431"/>
      <c r="D971" s="431" t="s">
        <v>1099</v>
      </c>
      <c r="E971" s="431"/>
      <c r="F971" s="293" t="s">
        <v>890</v>
      </c>
      <c r="G971">
        <f t="shared" ca="1" si="15"/>
        <v>5</v>
      </c>
    </row>
    <row r="972" spans="1:7" ht="15" hidden="1" customHeight="1">
      <c r="A972" s="444"/>
      <c r="B972" s="430"/>
      <c r="C972" s="431"/>
      <c r="D972" s="431" t="s">
        <v>1100</v>
      </c>
      <c r="E972" s="431"/>
      <c r="F972" s="293" t="s">
        <v>890</v>
      </c>
      <c r="G972">
        <f t="shared" ca="1" si="15"/>
        <v>1</v>
      </c>
    </row>
    <row r="973" spans="1:7" ht="15" hidden="1" customHeight="1">
      <c r="A973" s="444"/>
      <c r="B973" s="430" t="s">
        <v>1061</v>
      </c>
      <c r="C973" s="431" t="s">
        <v>1070</v>
      </c>
      <c r="D973" s="431"/>
      <c r="E973" s="431"/>
      <c r="F973" s="292" t="s">
        <v>786</v>
      </c>
      <c r="G973" t="str">
        <f t="shared" ca="1" si="15"/>
        <v>– «Школа России»;</v>
      </c>
    </row>
    <row r="974" spans="1:7" ht="15" hidden="1" customHeight="1">
      <c r="A974" s="444"/>
      <c r="B974" s="430"/>
      <c r="C974" s="431" t="s">
        <v>1071</v>
      </c>
      <c r="D974" s="431" t="s">
        <v>1101</v>
      </c>
      <c r="E974" s="293" t="s">
        <v>1114</v>
      </c>
      <c r="F974" s="292" t="s">
        <v>824</v>
      </c>
      <c r="G974">
        <f t="shared" ca="1" si="15"/>
        <v>0</v>
      </c>
    </row>
    <row r="975" spans="1:7" hidden="1">
      <c r="A975" s="444"/>
      <c r="B975" s="430"/>
      <c r="C975" s="431"/>
      <c r="D975" s="431"/>
      <c r="E975" s="293" t="s">
        <v>1115</v>
      </c>
      <c r="F975" s="292" t="s">
        <v>824</v>
      </c>
      <c r="G975">
        <f t="shared" ca="1" si="15"/>
        <v>0</v>
      </c>
    </row>
    <row r="976" spans="1:7" hidden="1">
      <c r="A976" s="444"/>
      <c r="B976" s="430"/>
      <c r="C976" s="431"/>
      <c r="D976" s="431"/>
      <c r="E976" s="293" t="s">
        <v>1116</v>
      </c>
      <c r="F976" s="292" t="s">
        <v>824</v>
      </c>
      <c r="G976">
        <f t="shared" ca="1" si="15"/>
        <v>0</v>
      </c>
    </row>
    <row r="977" spans="1:7" ht="15" hidden="1" customHeight="1">
      <c r="A977" s="444"/>
      <c r="B977" s="430"/>
      <c r="C977" s="431"/>
      <c r="D977" s="431" t="s">
        <v>1102</v>
      </c>
      <c r="E977" s="431"/>
      <c r="F977" s="292" t="s">
        <v>824</v>
      </c>
      <c r="G977">
        <f t="shared" ca="1" si="15"/>
        <v>0</v>
      </c>
    </row>
    <row r="978" spans="1:7" ht="15" hidden="1" customHeight="1">
      <c r="A978" s="444"/>
      <c r="B978" s="430"/>
      <c r="C978" s="431" t="s">
        <v>1072</v>
      </c>
      <c r="D978" s="431" t="s">
        <v>1103</v>
      </c>
      <c r="E978" s="431"/>
      <c r="F978" s="292" t="s">
        <v>824</v>
      </c>
      <c r="G978">
        <f t="shared" ca="1" si="15"/>
        <v>27</v>
      </c>
    </row>
    <row r="979" spans="1:7" ht="15" hidden="1" customHeight="1">
      <c r="A979" s="444"/>
      <c r="B979" s="430"/>
      <c r="C979" s="431"/>
      <c r="D979" s="431" t="s">
        <v>1104</v>
      </c>
      <c r="E979" s="431"/>
      <c r="F979" s="292" t="s">
        <v>824</v>
      </c>
      <c r="G979" t="str">
        <f t="shared" ca="1" si="15"/>
        <v/>
      </c>
    </row>
    <row r="980" spans="1:7" ht="15" hidden="1" customHeight="1">
      <c r="A980" s="444"/>
      <c r="B980" s="430"/>
      <c r="C980" s="431" t="s">
        <v>1073</v>
      </c>
      <c r="D980" s="431"/>
      <c r="E980" s="431"/>
      <c r="F980" s="292" t="s">
        <v>786</v>
      </c>
      <c r="G980" t="str">
        <f t="shared" ca="1" si="15"/>
        <v xml:space="preserve">во вторую смену </v>
      </c>
    </row>
    <row r="981" spans="1:7" hidden="1">
      <c r="A981" s="444"/>
      <c r="B981" s="430"/>
      <c r="C981" s="293"/>
      <c r="D981" s="293"/>
      <c r="E981" s="293" t="s">
        <v>1117</v>
      </c>
      <c r="F981" s="292" t="s">
        <v>786</v>
      </c>
      <c r="G981">
        <f t="shared" ca="1" si="15"/>
        <v>0</v>
      </c>
    </row>
    <row r="982" spans="1:7" ht="15" hidden="1" customHeight="1">
      <c r="A982" s="444"/>
      <c r="B982" s="430"/>
      <c r="C982" s="431" t="s">
        <v>1495</v>
      </c>
      <c r="D982" s="431"/>
      <c r="E982" s="431" t="s">
        <v>1118</v>
      </c>
      <c r="F982" s="294" t="s">
        <v>786</v>
      </c>
      <c r="G982">
        <f t="shared" ca="1" si="15"/>
        <v>0</v>
      </c>
    </row>
    <row r="983" spans="1:7" hidden="1">
      <c r="A983" s="444"/>
      <c r="B983" s="430"/>
      <c r="C983" s="431"/>
      <c r="D983" s="431"/>
      <c r="E983" s="431"/>
      <c r="F983" s="294" t="s">
        <v>824</v>
      </c>
      <c r="G983">
        <f t="shared" ca="1" si="15"/>
        <v>0</v>
      </c>
    </row>
    <row r="984" spans="1:7" ht="15" hidden="1" customHeight="1">
      <c r="A984" s="444"/>
      <c r="B984" s="430"/>
      <c r="C984" s="431"/>
      <c r="D984" s="431"/>
      <c r="E984" s="431" t="s">
        <v>1118</v>
      </c>
      <c r="F984" s="294" t="s">
        <v>786</v>
      </c>
      <c r="G984">
        <f t="shared" ca="1" si="15"/>
        <v>0</v>
      </c>
    </row>
    <row r="985" spans="1:7" hidden="1">
      <c r="A985" s="444"/>
      <c r="B985" s="430"/>
      <c r="C985" s="431"/>
      <c r="D985" s="431"/>
      <c r="E985" s="431"/>
      <c r="F985" s="294" t="s">
        <v>824</v>
      </c>
      <c r="G985">
        <f t="shared" ca="1" si="15"/>
        <v>0</v>
      </c>
    </row>
    <row r="986" spans="1:7" ht="15" hidden="1" customHeight="1">
      <c r="A986" s="444"/>
      <c r="B986" s="430"/>
      <c r="C986" s="431" t="s">
        <v>1496</v>
      </c>
      <c r="D986" s="431"/>
      <c r="E986" s="293" t="s">
        <v>1119</v>
      </c>
      <c r="F986" s="294" t="s">
        <v>1125</v>
      </c>
      <c r="G986">
        <f t="shared" ca="1" si="15"/>
        <v>0</v>
      </c>
    </row>
    <row r="987" spans="1:7" hidden="1">
      <c r="A987" s="444"/>
      <c r="B987" s="430"/>
      <c r="C987" s="431"/>
      <c r="D987" s="431"/>
      <c r="E987" s="293" t="s">
        <v>1120</v>
      </c>
      <c r="F987" s="294" t="s">
        <v>824</v>
      </c>
      <c r="G987">
        <f t="shared" ca="1" si="15"/>
        <v>0</v>
      </c>
    </row>
    <row r="988" spans="1:7" ht="15" hidden="1" customHeight="1">
      <c r="A988" s="444"/>
      <c r="B988" s="430" t="s">
        <v>1062</v>
      </c>
      <c r="C988" s="431" t="s">
        <v>1076</v>
      </c>
      <c r="D988" s="431" t="s">
        <v>1105</v>
      </c>
      <c r="E988" s="293" t="s">
        <v>1121</v>
      </c>
      <c r="F988" s="292" t="s">
        <v>824</v>
      </c>
      <c r="G988">
        <f t="shared" ca="1" si="15"/>
        <v>0</v>
      </c>
    </row>
    <row r="989" spans="1:7" hidden="1">
      <c r="A989" s="444"/>
      <c r="B989" s="430"/>
      <c r="C989" s="431"/>
      <c r="D989" s="431"/>
      <c r="E989" s="293" t="s">
        <v>1122</v>
      </c>
      <c r="F989" s="292" t="s">
        <v>824</v>
      </c>
      <c r="G989">
        <f t="shared" ca="1" si="15"/>
        <v>0</v>
      </c>
    </row>
    <row r="990" spans="1:7" ht="15" hidden="1" customHeight="1">
      <c r="A990" s="444"/>
      <c r="B990" s="430"/>
      <c r="C990" s="431"/>
      <c r="D990" s="431" t="s">
        <v>1106</v>
      </c>
      <c r="E990" s="293" t="s">
        <v>1121</v>
      </c>
      <c r="F990" s="292" t="s">
        <v>824</v>
      </c>
      <c r="G990">
        <f t="shared" ca="1" si="15"/>
        <v>0</v>
      </c>
    </row>
    <row r="991" spans="1:7" hidden="1">
      <c r="A991" s="444"/>
      <c r="B991" s="430"/>
      <c r="C991" s="431"/>
      <c r="D991" s="431"/>
      <c r="E991" s="293" t="s">
        <v>1122</v>
      </c>
      <c r="F991" s="292" t="s">
        <v>824</v>
      </c>
      <c r="G991">
        <f t="shared" ca="1" si="15"/>
        <v>0</v>
      </c>
    </row>
    <row r="992" spans="1:7" ht="15" hidden="1" customHeight="1">
      <c r="A992" s="444"/>
      <c r="B992" s="430"/>
      <c r="C992" s="431"/>
      <c r="D992" s="431" t="s">
        <v>1107</v>
      </c>
      <c r="E992" s="293" t="s">
        <v>1121</v>
      </c>
      <c r="F992" s="292" t="s">
        <v>824</v>
      </c>
      <c r="G992">
        <f t="shared" ca="1" si="15"/>
        <v>0</v>
      </c>
    </row>
    <row r="993" spans="1:7" hidden="1">
      <c r="A993" s="444"/>
      <c r="B993" s="430"/>
      <c r="C993" s="431"/>
      <c r="D993" s="431"/>
      <c r="E993" s="293" t="s">
        <v>1122</v>
      </c>
      <c r="F993" s="292" t="s">
        <v>824</v>
      </c>
      <c r="G993">
        <f t="shared" ca="1" si="15"/>
        <v>0</v>
      </c>
    </row>
    <row r="994" spans="1:7" ht="15" hidden="1" customHeight="1">
      <c r="A994" s="444"/>
      <c r="B994" s="430"/>
      <c r="C994" s="431"/>
      <c r="D994" s="431" t="s">
        <v>1108</v>
      </c>
      <c r="E994" s="293" t="s">
        <v>1121</v>
      </c>
      <c r="F994" s="292" t="s">
        <v>824</v>
      </c>
      <c r="G994">
        <f t="shared" ca="1" si="15"/>
        <v>27</v>
      </c>
    </row>
    <row r="995" spans="1:7" hidden="1">
      <c r="A995" s="444"/>
      <c r="B995" s="430"/>
      <c r="C995" s="431"/>
      <c r="D995" s="431"/>
      <c r="E995" s="293" t="s">
        <v>1122</v>
      </c>
      <c r="F995" s="292" t="s">
        <v>824</v>
      </c>
      <c r="G995">
        <f t="shared" ca="1" si="15"/>
        <v>0</v>
      </c>
    </row>
    <row r="996" spans="1:7" ht="15" hidden="1" customHeight="1">
      <c r="A996" s="444"/>
      <c r="B996" s="430"/>
      <c r="C996" s="431"/>
      <c r="D996" s="431" t="s">
        <v>1109</v>
      </c>
      <c r="E996" s="293" t="s">
        <v>1121</v>
      </c>
      <c r="F996" s="292" t="s">
        <v>824</v>
      </c>
      <c r="G996">
        <f t="shared" ca="1" si="15"/>
        <v>0</v>
      </c>
    </row>
    <row r="997" spans="1:7" hidden="1">
      <c r="A997" s="444"/>
      <c r="B997" s="430"/>
      <c r="C997" s="431"/>
      <c r="D997" s="431"/>
      <c r="E997" s="293" t="s">
        <v>1122</v>
      </c>
      <c r="F997" s="292" t="s">
        <v>824</v>
      </c>
      <c r="G997">
        <f t="shared" ca="1" si="15"/>
        <v>0</v>
      </c>
    </row>
    <row r="998" spans="1:7" ht="15" hidden="1" customHeight="1">
      <c r="A998" s="444"/>
      <c r="B998" s="430"/>
      <c r="C998" s="431"/>
      <c r="D998" s="431" t="s">
        <v>1110</v>
      </c>
      <c r="E998" s="293" t="s">
        <v>1121</v>
      </c>
      <c r="F998" s="292" t="s">
        <v>824</v>
      </c>
      <c r="G998">
        <f t="shared" ca="1" si="15"/>
        <v>0</v>
      </c>
    </row>
    <row r="999" spans="1:7" hidden="1">
      <c r="A999" s="444"/>
      <c r="B999" s="430"/>
      <c r="C999" s="431"/>
      <c r="D999" s="431"/>
      <c r="E999" s="293" t="s">
        <v>1122</v>
      </c>
      <c r="F999" s="292" t="s">
        <v>824</v>
      </c>
      <c r="G999">
        <f t="shared" ca="1" si="15"/>
        <v>0</v>
      </c>
    </row>
    <row r="1000" spans="1:7" ht="15" hidden="1" customHeight="1">
      <c r="A1000" s="444"/>
      <c r="B1000" s="430" t="s">
        <v>1063</v>
      </c>
      <c r="C1000" s="431" t="s">
        <v>1077</v>
      </c>
      <c r="D1000" s="431"/>
      <c r="E1000" s="431"/>
      <c r="F1000" s="292" t="s">
        <v>786</v>
      </c>
      <c r="G1000" t="str">
        <f t="shared" ca="1" si="15"/>
        <v xml:space="preserve">от 1 до 1,25 ставки </v>
      </c>
    </row>
    <row r="1001" spans="1:7" ht="15" hidden="1" customHeight="1">
      <c r="A1001" s="444"/>
      <c r="B1001" s="430"/>
      <c r="C1001" s="431" t="s">
        <v>1078</v>
      </c>
      <c r="D1001" s="431"/>
      <c r="E1001" s="431"/>
      <c r="F1001" s="292" t="s">
        <v>786</v>
      </c>
      <c r="G1001" t="str">
        <f t="shared" ca="1" si="15"/>
        <v>высшее педагогическое образование по направлению подготовки, соответствующему преподаваемому предмету</v>
      </c>
    </row>
    <row r="1002" spans="1:7" ht="15" hidden="1" customHeight="1">
      <c r="A1002" s="444"/>
      <c r="B1002" s="430"/>
      <c r="C1002" s="431" t="s">
        <v>1079</v>
      </c>
      <c r="D1002" s="431"/>
      <c r="E1002" s="431"/>
      <c r="F1002" s="292" t="s">
        <v>1126</v>
      </c>
      <c r="G1002">
        <f t="shared" ca="1" si="15"/>
        <v>0</v>
      </c>
    </row>
    <row r="1003" spans="1:7" ht="15" hidden="1" customHeight="1">
      <c r="A1003" s="444"/>
      <c r="B1003" s="430"/>
      <c r="C1003" s="431" t="s">
        <v>1080</v>
      </c>
      <c r="D1003" s="431" t="s">
        <v>1111</v>
      </c>
      <c r="E1003" s="431"/>
      <c r="F1003" s="292" t="s">
        <v>786</v>
      </c>
      <c r="G1003">
        <f t="shared" ca="1" si="15"/>
        <v>0</v>
      </c>
    </row>
    <row r="1004" spans="1:7" ht="15" hidden="1" customHeight="1">
      <c r="A1004" s="444"/>
      <c r="B1004" s="430"/>
      <c r="C1004" s="431"/>
      <c r="D1004" s="431" t="s">
        <v>1112</v>
      </c>
      <c r="E1004" s="431"/>
      <c r="F1004" s="292" t="s">
        <v>786</v>
      </c>
      <c r="G1004">
        <f t="shared" ca="1" si="15"/>
        <v>0</v>
      </c>
    </row>
    <row r="1005" spans="1:7" ht="15" hidden="1" customHeight="1">
      <c r="A1005" s="444"/>
      <c r="B1005" s="430"/>
      <c r="C1005" s="431"/>
      <c r="D1005" s="431" t="s">
        <v>1113</v>
      </c>
      <c r="E1005" s="431"/>
      <c r="F1005" s="292" t="s">
        <v>786</v>
      </c>
      <c r="G1005">
        <f t="shared" ca="1" si="15"/>
        <v>0</v>
      </c>
    </row>
    <row r="1006" spans="1:7" ht="15" hidden="1" customHeight="1">
      <c r="A1006" s="444"/>
      <c r="B1006" s="430"/>
      <c r="C1006" s="431" t="s">
        <v>1081</v>
      </c>
      <c r="D1006" s="431"/>
      <c r="E1006" s="431"/>
      <c r="F1006" s="292" t="s">
        <v>786</v>
      </c>
      <c r="G1006" t="str">
        <f t="shared" ca="1" si="15"/>
        <v xml:space="preserve">от 20 до 25 лет </v>
      </c>
    </row>
    <row r="1007" spans="1:7" ht="15" hidden="1" customHeight="1">
      <c r="A1007" s="444"/>
      <c r="B1007" s="430"/>
      <c r="C1007" s="431" t="s">
        <v>1082</v>
      </c>
      <c r="D1007" s="431"/>
      <c r="E1007" s="431"/>
      <c r="F1007" s="292" t="s">
        <v>786</v>
      </c>
      <c r="G1007" t="str">
        <f t="shared" ca="1" si="15"/>
        <v xml:space="preserve">первая квалификационная категория </v>
      </c>
    </row>
    <row r="1008" spans="1:7" ht="15" hidden="1" customHeight="1">
      <c r="A1008" s="444"/>
      <c r="B1008" s="430"/>
      <c r="C1008" s="431" t="s">
        <v>1497</v>
      </c>
      <c r="D1008" s="431"/>
      <c r="E1008" s="293" t="s">
        <v>1123</v>
      </c>
      <c r="F1008" s="292" t="s">
        <v>1126</v>
      </c>
      <c r="G1008">
        <f t="shared" ca="1" si="15"/>
        <v>0</v>
      </c>
    </row>
    <row r="1009" spans="1:7" hidden="1">
      <c r="A1009" s="444"/>
      <c r="B1009" s="430"/>
      <c r="C1009" s="431"/>
      <c r="D1009" s="431"/>
      <c r="E1009" s="293" t="s">
        <v>1124</v>
      </c>
      <c r="F1009" s="292" t="s">
        <v>786</v>
      </c>
      <c r="G1009">
        <f t="shared" ca="1" si="15"/>
        <v>2021</v>
      </c>
    </row>
    <row r="1010" spans="1:7" hidden="1">
      <c r="A1010" s="444"/>
      <c r="B1010" s="430"/>
      <c r="C1010" s="431"/>
      <c r="D1010" s="431"/>
      <c r="E1010" s="293" t="s">
        <v>1113</v>
      </c>
      <c r="F1010" s="292" t="s">
        <v>1127</v>
      </c>
      <c r="G1010" t="str">
        <f t="shared" ca="1" si="15"/>
        <v xml:space="preserve">СКИРО ПК и ПРО </v>
      </c>
    </row>
    <row r="1011" spans="1:7" ht="15" hidden="1" customHeight="1">
      <c r="A1011" s="444"/>
      <c r="B1011" s="430" t="s">
        <v>1064</v>
      </c>
      <c r="C1011" s="430" t="s">
        <v>1533</v>
      </c>
      <c r="D1011" s="430"/>
      <c r="E1011" s="430"/>
      <c r="F1011" s="292" t="s">
        <v>786</v>
      </c>
      <c r="G1011" t="str">
        <f t="shared" ca="1" si="15"/>
        <v>да</v>
      </c>
    </row>
    <row r="1012" spans="1:7" ht="15" hidden="1" customHeight="1">
      <c r="A1012" s="444"/>
      <c r="B1012" s="430"/>
      <c r="C1012" s="430" t="s">
        <v>1085</v>
      </c>
      <c r="D1012" s="430"/>
      <c r="E1012" s="430"/>
      <c r="F1012" s="292" t="s">
        <v>786</v>
      </c>
      <c r="G1012" t="str">
        <f t="shared" ca="1" si="15"/>
        <v>да</v>
      </c>
    </row>
    <row r="1013" spans="1:7" ht="15" hidden="1" customHeight="1">
      <c r="A1013" s="444"/>
      <c r="B1013" s="430"/>
      <c r="C1013" s="430" t="s">
        <v>1534</v>
      </c>
      <c r="D1013" s="430"/>
      <c r="E1013" s="430"/>
      <c r="F1013" s="292" t="s">
        <v>786</v>
      </c>
      <c r="G1013" t="str">
        <f t="shared" ca="1" si="15"/>
        <v>да</v>
      </c>
    </row>
    <row r="1014" spans="1:7" ht="15" hidden="1" customHeight="1">
      <c r="A1014" s="444"/>
      <c r="B1014" s="430"/>
      <c r="C1014" s="430" t="s">
        <v>1535</v>
      </c>
      <c r="D1014" s="430"/>
      <c r="E1014" s="430"/>
      <c r="F1014" s="292" t="s">
        <v>786</v>
      </c>
      <c r="G1014" t="str">
        <f t="shared" ca="1" si="15"/>
        <v>да</v>
      </c>
    </row>
    <row r="1015" spans="1:7" ht="15" hidden="1" customHeight="1">
      <c r="A1015" s="444"/>
      <c r="B1015" s="430"/>
      <c r="C1015" s="430" t="s">
        <v>1417</v>
      </c>
      <c r="D1015" s="430"/>
      <c r="E1015" s="430"/>
      <c r="F1015" s="292" t="s">
        <v>786</v>
      </c>
      <c r="G1015" t="str">
        <f t="shared" ca="1" si="15"/>
        <v>да</v>
      </c>
    </row>
    <row r="1016" spans="1:7" ht="15" hidden="1" customHeight="1">
      <c r="A1016" s="444"/>
      <c r="B1016" s="430"/>
      <c r="C1016" s="431" t="s">
        <v>1536</v>
      </c>
      <c r="D1016" s="431"/>
      <c r="E1016" s="431"/>
      <c r="F1016" s="292" t="s">
        <v>786</v>
      </c>
      <c r="G1016" t="str">
        <f t="shared" ca="1" si="15"/>
        <v>да</v>
      </c>
    </row>
    <row r="1017" spans="1:7" ht="15" hidden="1" customHeight="1">
      <c r="A1017" s="444"/>
      <c r="B1017" s="430"/>
      <c r="C1017" s="430" t="s">
        <v>1090</v>
      </c>
      <c r="D1017" s="430"/>
      <c r="E1017" s="430"/>
      <c r="F1017" s="292" t="s">
        <v>786</v>
      </c>
      <c r="G1017" t="str">
        <f t="shared" ca="1" si="15"/>
        <v>да</v>
      </c>
    </row>
    <row r="1018" spans="1:7" ht="15" hidden="1" customHeight="1">
      <c r="A1018" s="444"/>
      <c r="B1018" s="430"/>
      <c r="C1018" s="430" t="s">
        <v>1419</v>
      </c>
      <c r="D1018" s="430"/>
      <c r="E1018" s="430"/>
      <c r="F1018" s="292" t="s">
        <v>786</v>
      </c>
      <c r="G1018" t="str">
        <f t="shared" ca="1" si="15"/>
        <v>да</v>
      </c>
    </row>
    <row r="1019" spans="1:7" ht="15" hidden="1" customHeight="1">
      <c r="A1019" s="444"/>
      <c r="B1019" s="430"/>
      <c r="C1019" s="431" t="s">
        <v>1537</v>
      </c>
      <c r="D1019" s="431"/>
      <c r="E1019" s="431"/>
      <c r="F1019" s="292" t="s">
        <v>786</v>
      </c>
      <c r="G1019" t="str">
        <f t="shared" ca="1" si="15"/>
        <v>да</v>
      </c>
    </row>
    <row r="1020" spans="1:7" ht="15" hidden="1" customHeight="1">
      <c r="A1020" s="444"/>
      <c r="B1020" s="430"/>
      <c r="C1020" s="430" t="s">
        <v>1421</v>
      </c>
      <c r="D1020" s="430"/>
      <c r="E1020" s="430"/>
      <c r="F1020" s="292" t="s">
        <v>786</v>
      </c>
      <c r="G1020" t="str">
        <f t="shared" ca="1" si="15"/>
        <v>да</v>
      </c>
    </row>
    <row r="1021" spans="1:7" ht="15" hidden="1" customHeight="1">
      <c r="A1021" s="430" t="s">
        <v>1489</v>
      </c>
      <c r="B1021" s="430"/>
      <c r="C1021" s="433" t="s">
        <v>1094</v>
      </c>
      <c r="D1021" s="433"/>
      <c r="E1021" s="433"/>
      <c r="F1021" s="292" t="s">
        <v>824</v>
      </c>
      <c r="G1021">
        <f t="shared" ca="1" si="15"/>
        <v>0</v>
      </c>
    </row>
    <row r="1022" spans="1:7" ht="15" hidden="1" customHeight="1">
      <c r="A1022" s="430"/>
      <c r="B1022" s="430"/>
      <c r="C1022" s="433" t="s">
        <v>1538</v>
      </c>
      <c r="D1022" s="433"/>
      <c r="E1022" s="433"/>
      <c r="F1022" s="292" t="s">
        <v>824</v>
      </c>
      <c r="G1022">
        <f t="shared" ca="1" si="15"/>
        <v>0</v>
      </c>
    </row>
    <row r="1023" spans="1:7" ht="15" hidden="1" customHeight="1">
      <c r="A1023" s="430"/>
      <c r="B1023" s="430"/>
      <c r="C1023" s="433" t="s">
        <v>1539</v>
      </c>
      <c r="D1023" s="433"/>
      <c r="E1023" s="433"/>
      <c r="F1023" s="292" t="s">
        <v>824</v>
      </c>
      <c r="G1023">
        <f t="shared" ca="1" si="15"/>
        <v>0</v>
      </c>
    </row>
    <row r="1024" spans="1:7" ht="15" hidden="1" customHeight="1">
      <c r="A1024" s="430"/>
      <c r="B1024" s="430"/>
      <c r="C1024" s="433" t="s">
        <v>1540</v>
      </c>
      <c r="D1024" s="433"/>
      <c r="E1024" s="433"/>
      <c r="F1024" s="292" t="s">
        <v>824</v>
      </c>
      <c r="G1024">
        <f t="shared" ca="1" si="15"/>
        <v>0</v>
      </c>
    </row>
    <row r="1025" spans="1:7" ht="15" hidden="1" customHeight="1">
      <c r="A1025" s="444" t="s">
        <v>1490</v>
      </c>
      <c r="B1025" s="436" t="s">
        <v>1488</v>
      </c>
      <c r="C1025" s="436"/>
      <c r="D1025" s="436"/>
      <c r="E1025" s="436"/>
      <c r="F1025" s="291" t="s">
        <v>786</v>
      </c>
      <c r="G1025" t="str">
        <f t="shared" ca="1" si="15"/>
        <v>4 класс</v>
      </c>
    </row>
    <row r="1026" spans="1:7" ht="15" hidden="1" customHeight="1">
      <c r="A1026" s="444"/>
      <c r="B1026" s="430" t="s">
        <v>1060</v>
      </c>
      <c r="C1026" s="431" t="s">
        <v>1065</v>
      </c>
      <c r="D1026" s="431"/>
      <c r="E1026" s="431"/>
      <c r="F1026" s="293" t="s">
        <v>890</v>
      </c>
      <c r="G1026">
        <f t="shared" ca="1" si="15"/>
        <v>27</v>
      </c>
    </row>
    <row r="1027" spans="1:7" ht="15" hidden="1" customHeight="1">
      <c r="A1027" s="444"/>
      <c r="B1027" s="430"/>
      <c r="C1027" s="431" t="s">
        <v>1066</v>
      </c>
      <c r="D1027" s="431"/>
      <c r="E1027" s="431"/>
      <c r="F1027" s="293" t="s">
        <v>890</v>
      </c>
      <c r="G1027">
        <f t="shared" ca="1" si="15"/>
        <v>0</v>
      </c>
    </row>
    <row r="1028" spans="1:7" ht="15" hidden="1" customHeight="1">
      <c r="A1028" s="444"/>
      <c r="B1028" s="430"/>
      <c r="C1028" s="431" t="s">
        <v>1067</v>
      </c>
      <c r="D1028" s="431"/>
      <c r="E1028" s="431"/>
      <c r="F1028" s="293" t="s">
        <v>890</v>
      </c>
      <c r="G1028">
        <f t="shared" ca="1" si="15"/>
        <v>0</v>
      </c>
    </row>
    <row r="1029" spans="1:7" ht="15" hidden="1" customHeight="1">
      <c r="A1029" s="444"/>
      <c r="B1029" s="430"/>
      <c r="C1029" s="431" t="s">
        <v>1068</v>
      </c>
      <c r="D1029" s="431"/>
      <c r="E1029" s="431"/>
      <c r="F1029" s="293" t="s">
        <v>890</v>
      </c>
      <c r="G1029">
        <f t="shared" ref="G1029:G1092" ca="1" si="16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4</v>
      </c>
    </row>
    <row r="1030" spans="1:7" ht="15" hidden="1" customHeight="1">
      <c r="A1030" s="444"/>
      <c r="B1030" s="430"/>
      <c r="C1030" s="431" t="s">
        <v>1069</v>
      </c>
      <c r="D1030" s="431" t="s">
        <v>1098</v>
      </c>
      <c r="E1030" s="431"/>
      <c r="F1030" s="293" t="s">
        <v>890</v>
      </c>
      <c r="G1030">
        <f t="shared" ca="1" si="16"/>
        <v>2</v>
      </c>
    </row>
    <row r="1031" spans="1:7" ht="15" hidden="1" customHeight="1">
      <c r="A1031" s="444"/>
      <c r="B1031" s="430"/>
      <c r="C1031" s="431"/>
      <c r="D1031" s="431" t="s">
        <v>1099</v>
      </c>
      <c r="E1031" s="431"/>
      <c r="F1031" s="293" t="s">
        <v>890</v>
      </c>
      <c r="G1031">
        <f t="shared" ca="1" si="16"/>
        <v>6</v>
      </c>
    </row>
    <row r="1032" spans="1:7" ht="15" hidden="1" customHeight="1">
      <c r="A1032" s="444"/>
      <c r="B1032" s="430"/>
      <c r="C1032" s="431"/>
      <c r="D1032" s="431" t="s">
        <v>1100</v>
      </c>
      <c r="E1032" s="431"/>
      <c r="F1032" s="293" t="s">
        <v>890</v>
      </c>
      <c r="G1032">
        <f t="shared" ca="1" si="16"/>
        <v>0</v>
      </c>
    </row>
    <row r="1033" spans="1:7" ht="15" hidden="1" customHeight="1">
      <c r="A1033" s="444"/>
      <c r="B1033" s="430" t="s">
        <v>1061</v>
      </c>
      <c r="C1033" s="431" t="s">
        <v>1070</v>
      </c>
      <c r="D1033" s="431"/>
      <c r="E1033" s="431"/>
      <c r="F1033" s="292" t="s">
        <v>786</v>
      </c>
      <c r="G1033" t="str">
        <f t="shared" ca="1" si="16"/>
        <v>– «Школа России»;</v>
      </c>
    </row>
    <row r="1034" spans="1:7" ht="15" hidden="1" customHeight="1">
      <c r="A1034" s="444"/>
      <c r="B1034" s="430"/>
      <c r="C1034" s="431" t="s">
        <v>1071</v>
      </c>
      <c r="D1034" s="431" t="s">
        <v>1101</v>
      </c>
      <c r="E1034" s="293" t="s">
        <v>1114</v>
      </c>
      <c r="F1034" s="292" t="s">
        <v>824</v>
      </c>
      <c r="G1034">
        <f t="shared" ca="1" si="16"/>
        <v>0</v>
      </c>
    </row>
    <row r="1035" spans="1:7" hidden="1">
      <c r="A1035" s="444"/>
      <c r="B1035" s="430"/>
      <c r="C1035" s="431"/>
      <c r="D1035" s="431"/>
      <c r="E1035" s="293" t="s">
        <v>1115</v>
      </c>
      <c r="F1035" s="292" t="s">
        <v>824</v>
      </c>
      <c r="G1035">
        <f t="shared" ca="1" si="16"/>
        <v>0</v>
      </c>
    </row>
    <row r="1036" spans="1:7" hidden="1">
      <c r="A1036" s="444"/>
      <c r="B1036" s="430"/>
      <c r="C1036" s="431"/>
      <c r="D1036" s="431"/>
      <c r="E1036" s="293" t="s">
        <v>1116</v>
      </c>
      <c r="F1036" s="292" t="s">
        <v>824</v>
      </c>
      <c r="G1036">
        <f t="shared" ca="1" si="16"/>
        <v>0</v>
      </c>
    </row>
    <row r="1037" spans="1:7" ht="15" hidden="1" customHeight="1">
      <c r="A1037" s="444"/>
      <c r="B1037" s="430"/>
      <c r="C1037" s="431"/>
      <c r="D1037" s="431" t="s">
        <v>1102</v>
      </c>
      <c r="E1037" s="431"/>
      <c r="F1037" s="292" t="s">
        <v>824</v>
      </c>
      <c r="G1037">
        <f t="shared" ca="1" si="16"/>
        <v>0</v>
      </c>
    </row>
    <row r="1038" spans="1:7" ht="15" hidden="1" customHeight="1">
      <c r="A1038" s="444"/>
      <c r="B1038" s="430"/>
      <c r="C1038" s="431" t="s">
        <v>1072</v>
      </c>
      <c r="D1038" s="431" t="s">
        <v>1103</v>
      </c>
      <c r="E1038" s="431"/>
      <c r="F1038" s="292" t="s">
        <v>824</v>
      </c>
      <c r="G1038">
        <f t="shared" ca="1" si="16"/>
        <v>27</v>
      </c>
    </row>
    <row r="1039" spans="1:7" ht="15" hidden="1" customHeight="1">
      <c r="A1039" s="444"/>
      <c r="B1039" s="430"/>
      <c r="C1039" s="431"/>
      <c r="D1039" s="431" t="s">
        <v>1104</v>
      </c>
      <c r="E1039" s="431"/>
      <c r="F1039" s="292" t="s">
        <v>824</v>
      </c>
      <c r="G1039" t="str">
        <f t="shared" ca="1" si="16"/>
        <v/>
      </c>
    </row>
    <row r="1040" spans="1:7" ht="15" hidden="1" customHeight="1">
      <c r="A1040" s="444"/>
      <c r="B1040" s="430"/>
      <c r="C1040" s="431" t="s">
        <v>1073</v>
      </c>
      <c r="D1040" s="431"/>
      <c r="E1040" s="431"/>
      <c r="F1040" s="292" t="s">
        <v>786</v>
      </c>
      <c r="G1040" t="str">
        <f t="shared" ca="1" si="16"/>
        <v xml:space="preserve">во вторую смену </v>
      </c>
    </row>
    <row r="1041" spans="1:7" hidden="1">
      <c r="A1041" s="444"/>
      <c r="B1041" s="430"/>
      <c r="C1041" s="293"/>
      <c r="D1041" s="293"/>
      <c r="E1041" s="293" t="s">
        <v>1117</v>
      </c>
      <c r="F1041" s="292" t="s">
        <v>786</v>
      </c>
      <c r="G1041">
        <f t="shared" ca="1" si="16"/>
        <v>0</v>
      </c>
    </row>
    <row r="1042" spans="1:7" ht="15" hidden="1" customHeight="1">
      <c r="A1042" s="444"/>
      <c r="B1042" s="430"/>
      <c r="C1042" s="431" t="s">
        <v>1495</v>
      </c>
      <c r="D1042" s="431"/>
      <c r="E1042" s="431" t="s">
        <v>1118</v>
      </c>
      <c r="F1042" s="294" t="s">
        <v>786</v>
      </c>
      <c r="G1042">
        <f t="shared" ca="1" si="16"/>
        <v>0</v>
      </c>
    </row>
    <row r="1043" spans="1:7" hidden="1">
      <c r="A1043" s="444"/>
      <c r="B1043" s="430"/>
      <c r="C1043" s="431"/>
      <c r="D1043" s="431"/>
      <c r="E1043" s="431"/>
      <c r="F1043" s="294" t="s">
        <v>824</v>
      </c>
      <c r="G1043">
        <f t="shared" ca="1" si="16"/>
        <v>0</v>
      </c>
    </row>
    <row r="1044" spans="1:7" ht="15" hidden="1" customHeight="1">
      <c r="A1044" s="444"/>
      <c r="B1044" s="430"/>
      <c r="C1044" s="431"/>
      <c r="D1044" s="431"/>
      <c r="E1044" s="431" t="s">
        <v>1118</v>
      </c>
      <c r="F1044" s="294" t="s">
        <v>786</v>
      </c>
      <c r="G1044">
        <f t="shared" ca="1" si="16"/>
        <v>0</v>
      </c>
    </row>
    <row r="1045" spans="1:7" hidden="1">
      <c r="A1045" s="444"/>
      <c r="B1045" s="430"/>
      <c r="C1045" s="431"/>
      <c r="D1045" s="431"/>
      <c r="E1045" s="431"/>
      <c r="F1045" s="294" t="s">
        <v>824</v>
      </c>
      <c r="G1045">
        <f t="shared" ca="1" si="16"/>
        <v>0</v>
      </c>
    </row>
    <row r="1046" spans="1:7" ht="15" hidden="1" customHeight="1">
      <c r="A1046" s="444"/>
      <c r="B1046" s="430"/>
      <c r="C1046" s="431" t="s">
        <v>1496</v>
      </c>
      <c r="D1046" s="431"/>
      <c r="E1046" s="293" t="s">
        <v>1119</v>
      </c>
      <c r="F1046" s="294" t="s">
        <v>1125</v>
      </c>
      <c r="G1046">
        <f t="shared" ca="1" si="16"/>
        <v>0</v>
      </c>
    </row>
    <row r="1047" spans="1:7" hidden="1">
      <c r="A1047" s="444"/>
      <c r="B1047" s="430"/>
      <c r="C1047" s="431"/>
      <c r="D1047" s="431"/>
      <c r="E1047" s="293" t="s">
        <v>1120</v>
      </c>
      <c r="F1047" s="294" t="s">
        <v>824</v>
      </c>
      <c r="G1047">
        <f t="shared" ca="1" si="16"/>
        <v>0</v>
      </c>
    </row>
    <row r="1048" spans="1:7" ht="15" hidden="1" customHeight="1">
      <c r="A1048" s="444"/>
      <c r="B1048" s="430" t="s">
        <v>1062</v>
      </c>
      <c r="C1048" s="431" t="s">
        <v>1076</v>
      </c>
      <c r="D1048" s="431" t="s">
        <v>1105</v>
      </c>
      <c r="E1048" s="293" t="s">
        <v>1121</v>
      </c>
      <c r="F1048" s="292" t="s">
        <v>824</v>
      </c>
      <c r="G1048">
        <f t="shared" ca="1" si="16"/>
        <v>0</v>
      </c>
    </row>
    <row r="1049" spans="1:7" hidden="1">
      <c r="A1049" s="444"/>
      <c r="B1049" s="430"/>
      <c r="C1049" s="431"/>
      <c r="D1049" s="431"/>
      <c r="E1049" s="293" t="s">
        <v>1122</v>
      </c>
      <c r="F1049" s="292" t="s">
        <v>824</v>
      </c>
      <c r="G1049">
        <f t="shared" ca="1" si="16"/>
        <v>0</v>
      </c>
    </row>
    <row r="1050" spans="1:7" ht="15" hidden="1" customHeight="1">
      <c r="A1050" s="444"/>
      <c r="B1050" s="430"/>
      <c r="C1050" s="431"/>
      <c r="D1050" s="431" t="s">
        <v>1106</v>
      </c>
      <c r="E1050" s="293" t="s">
        <v>1121</v>
      </c>
      <c r="F1050" s="292" t="s">
        <v>824</v>
      </c>
      <c r="G1050">
        <f t="shared" ca="1" si="16"/>
        <v>26</v>
      </c>
    </row>
    <row r="1051" spans="1:7" hidden="1">
      <c r="A1051" s="444"/>
      <c r="B1051" s="430"/>
      <c r="C1051" s="431"/>
      <c r="D1051" s="431"/>
      <c r="E1051" s="293" t="s">
        <v>1122</v>
      </c>
      <c r="F1051" s="292" t="s">
        <v>824</v>
      </c>
      <c r="G1051">
        <f t="shared" ca="1" si="16"/>
        <v>0</v>
      </c>
    </row>
    <row r="1052" spans="1:7" ht="15" hidden="1" customHeight="1">
      <c r="A1052" s="444"/>
      <c r="B1052" s="430"/>
      <c r="C1052" s="431"/>
      <c r="D1052" s="431" t="s">
        <v>1107</v>
      </c>
      <c r="E1052" s="293" t="s">
        <v>1121</v>
      </c>
      <c r="F1052" s="292" t="s">
        <v>824</v>
      </c>
      <c r="G1052">
        <f t="shared" ca="1" si="16"/>
        <v>0</v>
      </c>
    </row>
    <row r="1053" spans="1:7" hidden="1">
      <c r="A1053" s="444"/>
      <c r="B1053" s="430"/>
      <c r="C1053" s="431"/>
      <c r="D1053" s="431"/>
      <c r="E1053" s="293" t="s">
        <v>1122</v>
      </c>
      <c r="F1053" s="292" t="s">
        <v>824</v>
      </c>
      <c r="G1053">
        <f t="shared" ca="1" si="16"/>
        <v>0</v>
      </c>
    </row>
    <row r="1054" spans="1:7" ht="15" hidden="1" customHeight="1">
      <c r="A1054" s="444"/>
      <c r="B1054" s="430"/>
      <c r="C1054" s="431"/>
      <c r="D1054" s="431" t="s">
        <v>1108</v>
      </c>
      <c r="E1054" s="293" t="s">
        <v>1121</v>
      </c>
      <c r="F1054" s="292" t="s">
        <v>824</v>
      </c>
      <c r="G1054">
        <f t="shared" ca="1" si="16"/>
        <v>0</v>
      </c>
    </row>
    <row r="1055" spans="1:7" hidden="1">
      <c r="A1055" s="444"/>
      <c r="B1055" s="430"/>
      <c r="C1055" s="431"/>
      <c r="D1055" s="431"/>
      <c r="E1055" s="293" t="s">
        <v>1122</v>
      </c>
      <c r="F1055" s="292" t="s">
        <v>824</v>
      </c>
      <c r="G1055">
        <f t="shared" ca="1" si="16"/>
        <v>0</v>
      </c>
    </row>
    <row r="1056" spans="1:7" ht="15" hidden="1" customHeight="1">
      <c r="A1056" s="444"/>
      <c r="B1056" s="430"/>
      <c r="C1056" s="431"/>
      <c r="D1056" s="431" t="s">
        <v>1109</v>
      </c>
      <c r="E1056" s="293" t="s">
        <v>1121</v>
      </c>
      <c r="F1056" s="292" t="s">
        <v>824</v>
      </c>
      <c r="G1056">
        <f t="shared" ca="1" si="16"/>
        <v>0</v>
      </c>
    </row>
    <row r="1057" spans="1:7" hidden="1">
      <c r="A1057" s="444"/>
      <c r="B1057" s="430"/>
      <c r="C1057" s="431"/>
      <c r="D1057" s="431"/>
      <c r="E1057" s="293" t="s">
        <v>1122</v>
      </c>
      <c r="F1057" s="292" t="s">
        <v>824</v>
      </c>
      <c r="G1057">
        <f t="shared" ca="1" si="16"/>
        <v>0</v>
      </c>
    </row>
    <row r="1058" spans="1:7" ht="15" hidden="1" customHeight="1">
      <c r="A1058" s="444"/>
      <c r="B1058" s="430"/>
      <c r="C1058" s="431"/>
      <c r="D1058" s="431" t="s">
        <v>1110</v>
      </c>
      <c r="E1058" s="293" t="s">
        <v>1121</v>
      </c>
      <c r="F1058" s="292" t="s">
        <v>824</v>
      </c>
      <c r="G1058">
        <f t="shared" ca="1" si="16"/>
        <v>0</v>
      </c>
    </row>
    <row r="1059" spans="1:7" hidden="1">
      <c r="A1059" s="444"/>
      <c r="B1059" s="430"/>
      <c r="C1059" s="431"/>
      <c r="D1059" s="431"/>
      <c r="E1059" s="293" t="s">
        <v>1122</v>
      </c>
      <c r="F1059" s="292" t="s">
        <v>824</v>
      </c>
      <c r="G1059">
        <f t="shared" ca="1" si="16"/>
        <v>0</v>
      </c>
    </row>
    <row r="1060" spans="1:7" ht="15" hidden="1" customHeight="1">
      <c r="A1060" s="444"/>
      <c r="B1060" s="430" t="s">
        <v>1063</v>
      </c>
      <c r="C1060" s="431" t="s">
        <v>1077</v>
      </c>
      <c r="D1060" s="431"/>
      <c r="E1060" s="431"/>
      <c r="F1060" s="292" t="s">
        <v>786</v>
      </c>
      <c r="G1060" t="str">
        <f t="shared" ca="1" si="16"/>
        <v xml:space="preserve">от 1,25 до 1,5 ставки </v>
      </c>
    </row>
    <row r="1061" spans="1:7" ht="15" hidden="1" customHeight="1">
      <c r="A1061" s="444"/>
      <c r="B1061" s="430"/>
      <c r="C1061" s="431" t="s">
        <v>1078</v>
      </c>
      <c r="D1061" s="431"/>
      <c r="E1061" s="431"/>
      <c r="F1061" s="292" t="s">
        <v>786</v>
      </c>
      <c r="G1061" t="str">
        <f t="shared" ca="1" si="16"/>
        <v>высшее педагогическое образование по направлению подготовки, соответствующему преподаваемому предмету</v>
      </c>
    </row>
    <row r="1062" spans="1:7" ht="15" hidden="1" customHeight="1">
      <c r="A1062" s="444"/>
      <c r="B1062" s="430"/>
      <c r="C1062" s="431" t="s">
        <v>1079</v>
      </c>
      <c r="D1062" s="431"/>
      <c r="E1062" s="431"/>
      <c r="F1062" s="292" t="s">
        <v>1126</v>
      </c>
      <c r="G1062">
        <f t="shared" ca="1" si="16"/>
        <v>0</v>
      </c>
    </row>
    <row r="1063" spans="1:7" ht="15" hidden="1" customHeight="1">
      <c r="A1063" s="444"/>
      <c r="B1063" s="430"/>
      <c r="C1063" s="431" t="s">
        <v>1080</v>
      </c>
      <c r="D1063" s="431" t="s">
        <v>1111</v>
      </c>
      <c r="E1063" s="431"/>
      <c r="F1063" s="292" t="s">
        <v>786</v>
      </c>
      <c r="G1063">
        <f t="shared" ca="1" si="16"/>
        <v>0</v>
      </c>
    </row>
    <row r="1064" spans="1:7" ht="15" hidden="1" customHeight="1">
      <c r="A1064" s="444"/>
      <c r="B1064" s="430"/>
      <c r="C1064" s="431"/>
      <c r="D1064" s="431" t="s">
        <v>1112</v>
      </c>
      <c r="E1064" s="431"/>
      <c r="F1064" s="292" t="s">
        <v>786</v>
      </c>
      <c r="G1064">
        <f t="shared" ca="1" si="16"/>
        <v>0</v>
      </c>
    </row>
    <row r="1065" spans="1:7" ht="15" hidden="1" customHeight="1">
      <c r="A1065" s="444"/>
      <c r="B1065" s="430"/>
      <c r="C1065" s="431"/>
      <c r="D1065" s="431" t="s">
        <v>1113</v>
      </c>
      <c r="E1065" s="431"/>
      <c r="F1065" s="292" t="s">
        <v>786</v>
      </c>
      <c r="G1065">
        <f t="shared" ca="1" si="16"/>
        <v>0</v>
      </c>
    </row>
    <row r="1066" spans="1:7" ht="15" hidden="1" customHeight="1">
      <c r="A1066" s="444"/>
      <c r="B1066" s="430"/>
      <c r="C1066" s="431" t="s">
        <v>1081</v>
      </c>
      <c r="D1066" s="431"/>
      <c r="E1066" s="431"/>
      <c r="F1066" s="292" t="s">
        <v>786</v>
      </c>
      <c r="G1066" t="str">
        <f t="shared" ca="1" si="16"/>
        <v xml:space="preserve">от 25 до 30 лет </v>
      </c>
    </row>
    <row r="1067" spans="1:7" ht="15" hidden="1" customHeight="1">
      <c r="A1067" s="444"/>
      <c r="B1067" s="430"/>
      <c r="C1067" s="431" t="s">
        <v>1082</v>
      </c>
      <c r="D1067" s="431"/>
      <c r="E1067" s="431"/>
      <c r="F1067" s="292" t="s">
        <v>786</v>
      </c>
      <c r="G1067" t="str">
        <f t="shared" ca="1" si="16"/>
        <v xml:space="preserve">высшая квалификационная категория </v>
      </c>
    </row>
    <row r="1068" spans="1:7" ht="15" hidden="1" customHeight="1">
      <c r="A1068" s="444"/>
      <c r="B1068" s="430"/>
      <c r="C1068" s="431" t="s">
        <v>1497</v>
      </c>
      <c r="D1068" s="431"/>
      <c r="E1068" s="293" t="s">
        <v>1123</v>
      </c>
      <c r="F1068" s="292" t="s">
        <v>1126</v>
      </c>
      <c r="G1068">
        <f t="shared" ca="1" si="16"/>
        <v>0</v>
      </c>
    </row>
    <row r="1069" spans="1:7" hidden="1">
      <c r="A1069" s="444"/>
      <c r="B1069" s="430"/>
      <c r="C1069" s="431"/>
      <c r="D1069" s="431"/>
      <c r="E1069" s="293" t="s">
        <v>1124</v>
      </c>
      <c r="F1069" s="292" t="s">
        <v>786</v>
      </c>
      <c r="G1069">
        <f t="shared" ca="1" si="16"/>
        <v>2020</v>
      </c>
    </row>
    <row r="1070" spans="1:7" hidden="1">
      <c r="A1070" s="444"/>
      <c r="B1070" s="430"/>
      <c r="C1070" s="431"/>
      <c r="D1070" s="431"/>
      <c r="E1070" s="293" t="s">
        <v>1113</v>
      </c>
      <c r="F1070" s="292" t="s">
        <v>1127</v>
      </c>
      <c r="G1070" t="str">
        <f t="shared" ca="1" si="16"/>
        <v xml:space="preserve">СКИРО ПК и ПРО </v>
      </c>
    </row>
    <row r="1071" spans="1:7" ht="15" hidden="1" customHeight="1">
      <c r="A1071" s="444"/>
      <c r="B1071" s="430" t="s">
        <v>1064</v>
      </c>
      <c r="C1071" s="430" t="s">
        <v>1533</v>
      </c>
      <c r="D1071" s="430"/>
      <c r="E1071" s="430"/>
      <c r="F1071" s="292" t="s">
        <v>786</v>
      </c>
      <c r="G1071" t="str">
        <f t="shared" ca="1" si="16"/>
        <v>да</v>
      </c>
    </row>
    <row r="1072" spans="1:7" ht="15" hidden="1" customHeight="1">
      <c r="A1072" s="444"/>
      <c r="B1072" s="430"/>
      <c r="C1072" s="430" t="s">
        <v>1085</v>
      </c>
      <c r="D1072" s="430"/>
      <c r="E1072" s="430"/>
      <c r="F1072" s="292" t="s">
        <v>786</v>
      </c>
      <c r="G1072" t="str">
        <f t="shared" ca="1" si="16"/>
        <v>да</v>
      </c>
    </row>
    <row r="1073" spans="1:7" ht="15" hidden="1" customHeight="1">
      <c r="A1073" s="444"/>
      <c r="B1073" s="430"/>
      <c r="C1073" s="430" t="s">
        <v>1534</v>
      </c>
      <c r="D1073" s="430"/>
      <c r="E1073" s="430"/>
      <c r="F1073" s="292" t="s">
        <v>786</v>
      </c>
      <c r="G1073" t="str">
        <f t="shared" ca="1" si="16"/>
        <v>да</v>
      </c>
    </row>
    <row r="1074" spans="1:7" ht="15" hidden="1" customHeight="1">
      <c r="A1074" s="444"/>
      <c r="B1074" s="430"/>
      <c r="C1074" s="430" t="s">
        <v>1535</v>
      </c>
      <c r="D1074" s="430"/>
      <c r="E1074" s="430"/>
      <c r="F1074" s="292" t="s">
        <v>786</v>
      </c>
      <c r="G1074" t="str">
        <f t="shared" ca="1" si="16"/>
        <v>да</v>
      </c>
    </row>
    <row r="1075" spans="1:7" ht="15" hidden="1" customHeight="1">
      <c r="A1075" s="444"/>
      <c r="B1075" s="430"/>
      <c r="C1075" s="430" t="s">
        <v>1417</v>
      </c>
      <c r="D1075" s="430"/>
      <c r="E1075" s="430"/>
      <c r="F1075" s="292" t="s">
        <v>786</v>
      </c>
      <c r="G1075" t="str">
        <f t="shared" ca="1" si="16"/>
        <v>да</v>
      </c>
    </row>
    <row r="1076" spans="1:7" ht="15" hidden="1" customHeight="1">
      <c r="A1076" s="444"/>
      <c r="B1076" s="430"/>
      <c r="C1076" s="431" t="s">
        <v>1536</v>
      </c>
      <c r="D1076" s="431"/>
      <c r="E1076" s="431"/>
      <c r="F1076" s="292" t="s">
        <v>786</v>
      </c>
      <c r="G1076" t="str">
        <f t="shared" ca="1" si="16"/>
        <v>да</v>
      </c>
    </row>
    <row r="1077" spans="1:7" ht="15" hidden="1" customHeight="1">
      <c r="A1077" s="444"/>
      <c r="B1077" s="430"/>
      <c r="C1077" s="430" t="s">
        <v>1090</v>
      </c>
      <c r="D1077" s="430"/>
      <c r="E1077" s="430"/>
      <c r="F1077" s="292" t="s">
        <v>786</v>
      </c>
      <c r="G1077" t="str">
        <f t="shared" ca="1" si="16"/>
        <v>да</v>
      </c>
    </row>
    <row r="1078" spans="1:7" ht="15" hidden="1" customHeight="1">
      <c r="A1078" s="444"/>
      <c r="B1078" s="430"/>
      <c r="C1078" s="430" t="s">
        <v>1419</v>
      </c>
      <c r="D1078" s="430"/>
      <c r="E1078" s="430"/>
      <c r="F1078" s="292" t="s">
        <v>786</v>
      </c>
      <c r="G1078" t="str">
        <f t="shared" ca="1" si="16"/>
        <v>да</v>
      </c>
    </row>
    <row r="1079" spans="1:7" ht="15" hidden="1" customHeight="1">
      <c r="A1079" s="444"/>
      <c r="B1079" s="430"/>
      <c r="C1079" s="431" t="s">
        <v>1537</v>
      </c>
      <c r="D1079" s="431"/>
      <c r="E1079" s="431"/>
      <c r="F1079" s="292" t="s">
        <v>786</v>
      </c>
      <c r="G1079" t="str">
        <f t="shared" ca="1" si="16"/>
        <v>да</v>
      </c>
    </row>
    <row r="1080" spans="1:7" ht="15" hidden="1" customHeight="1">
      <c r="A1080" s="444"/>
      <c r="B1080" s="430"/>
      <c r="C1080" s="430" t="s">
        <v>1421</v>
      </c>
      <c r="D1080" s="430"/>
      <c r="E1080" s="430"/>
      <c r="F1080" s="292" t="s">
        <v>786</v>
      </c>
      <c r="G1080" t="str">
        <f t="shared" ca="1" si="16"/>
        <v>да</v>
      </c>
    </row>
    <row r="1081" spans="1:7" ht="15" hidden="1" customHeight="1">
      <c r="A1081" s="430" t="s">
        <v>1489</v>
      </c>
      <c r="B1081" s="430"/>
      <c r="C1081" s="433" t="s">
        <v>1094</v>
      </c>
      <c r="D1081" s="433"/>
      <c r="E1081" s="433"/>
      <c r="F1081" s="292" t="s">
        <v>824</v>
      </c>
      <c r="G1081">
        <f t="shared" ca="1" si="16"/>
        <v>0</v>
      </c>
    </row>
    <row r="1082" spans="1:7" ht="15" hidden="1" customHeight="1">
      <c r="A1082" s="430"/>
      <c r="B1082" s="430"/>
      <c r="C1082" s="433" t="s">
        <v>1538</v>
      </c>
      <c r="D1082" s="433"/>
      <c r="E1082" s="433"/>
      <c r="F1082" s="292" t="s">
        <v>824</v>
      </c>
      <c r="G1082">
        <f t="shared" ca="1" si="16"/>
        <v>0</v>
      </c>
    </row>
    <row r="1083" spans="1:7" ht="15" hidden="1" customHeight="1">
      <c r="A1083" s="430"/>
      <c r="B1083" s="430"/>
      <c r="C1083" s="433" t="s">
        <v>1539</v>
      </c>
      <c r="D1083" s="433"/>
      <c r="E1083" s="433"/>
      <c r="F1083" s="292" t="s">
        <v>824</v>
      </c>
      <c r="G1083">
        <f t="shared" ca="1" si="16"/>
        <v>0</v>
      </c>
    </row>
    <row r="1084" spans="1:7" ht="15" hidden="1" customHeight="1">
      <c r="A1084" s="430"/>
      <c r="B1084" s="430"/>
      <c r="C1084" s="433" t="s">
        <v>1540</v>
      </c>
      <c r="D1084" s="433"/>
      <c r="E1084" s="433"/>
      <c r="F1084" s="292" t="s">
        <v>824</v>
      </c>
      <c r="G1084">
        <f t="shared" ca="1" si="16"/>
        <v>0</v>
      </c>
    </row>
    <row r="1085" spans="1:7" ht="15" hidden="1" customHeight="1">
      <c r="A1085" s="444" t="s">
        <v>1490</v>
      </c>
      <c r="B1085" s="436" t="s">
        <v>1488</v>
      </c>
      <c r="C1085" s="436"/>
      <c r="D1085" s="436"/>
      <c r="E1085" s="436"/>
      <c r="F1085" s="291" t="s">
        <v>786</v>
      </c>
      <c r="G1085" t="str">
        <f t="shared" ca="1" si="16"/>
        <v>4 класс</v>
      </c>
    </row>
    <row r="1086" spans="1:7" ht="15" hidden="1" customHeight="1">
      <c r="A1086" s="444"/>
      <c r="B1086" s="430" t="s">
        <v>1060</v>
      </c>
      <c r="C1086" s="431" t="s">
        <v>1065</v>
      </c>
      <c r="D1086" s="431"/>
      <c r="E1086" s="431"/>
      <c r="F1086" s="293" t="s">
        <v>890</v>
      </c>
      <c r="G1086">
        <f t="shared" ca="1" si="16"/>
        <v>28</v>
      </c>
    </row>
    <row r="1087" spans="1:7" ht="15" hidden="1" customHeight="1">
      <c r="A1087" s="444"/>
      <c r="B1087" s="430"/>
      <c r="C1087" s="431" t="s">
        <v>1066</v>
      </c>
      <c r="D1087" s="431"/>
      <c r="E1087" s="431"/>
      <c r="F1087" s="293" t="s">
        <v>890</v>
      </c>
      <c r="G1087">
        <f t="shared" ca="1" si="16"/>
        <v>0</v>
      </c>
    </row>
    <row r="1088" spans="1:7" ht="15" hidden="1" customHeight="1">
      <c r="A1088" s="444"/>
      <c r="B1088" s="430"/>
      <c r="C1088" s="431" t="s">
        <v>1067</v>
      </c>
      <c r="D1088" s="431"/>
      <c r="E1088" s="431"/>
      <c r="F1088" s="293" t="s">
        <v>890</v>
      </c>
      <c r="G1088">
        <f t="shared" ca="1" si="16"/>
        <v>0</v>
      </c>
    </row>
    <row r="1089" spans="1:7" ht="15" hidden="1" customHeight="1">
      <c r="A1089" s="444"/>
      <c r="B1089" s="430"/>
      <c r="C1089" s="431" t="s">
        <v>1068</v>
      </c>
      <c r="D1089" s="431"/>
      <c r="E1089" s="431"/>
      <c r="F1089" s="293" t="s">
        <v>890</v>
      </c>
      <c r="G1089">
        <f t="shared" ca="1" si="16"/>
        <v>4</v>
      </c>
    </row>
    <row r="1090" spans="1:7" ht="15" hidden="1" customHeight="1">
      <c r="A1090" s="444"/>
      <c r="B1090" s="430"/>
      <c r="C1090" s="431" t="s">
        <v>1069</v>
      </c>
      <c r="D1090" s="431" t="s">
        <v>1098</v>
      </c>
      <c r="E1090" s="431"/>
      <c r="F1090" s="293" t="s">
        <v>890</v>
      </c>
      <c r="G1090">
        <f t="shared" ca="1" si="16"/>
        <v>3</v>
      </c>
    </row>
    <row r="1091" spans="1:7" ht="15" hidden="1" customHeight="1">
      <c r="A1091" s="444"/>
      <c r="B1091" s="430"/>
      <c r="C1091" s="431"/>
      <c r="D1091" s="431" t="s">
        <v>1099</v>
      </c>
      <c r="E1091" s="431"/>
      <c r="F1091" s="293" t="s">
        <v>890</v>
      </c>
      <c r="G1091">
        <f t="shared" ca="1" si="16"/>
        <v>2</v>
      </c>
    </row>
    <row r="1092" spans="1:7" ht="15" hidden="1" customHeight="1">
      <c r="A1092" s="444"/>
      <c r="B1092" s="430"/>
      <c r="C1092" s="431"/>
      <c r="D1092" s="431" t="s">
        <v>1100</v>
      </c>
      <c r="E1092" s="431"/>
      <c r="F1092" s="293" t="s">
        <v>890</v>
      </c>
      <c r="G1092">
        <f t="shared" ca="1" si="16"/>
        <v>1</v>
      </c>
    </row>
    <row r="1093" spans="1:7" ht="15" hidden="1" customHeight="1">
      <c r="A1093" s="444"/>
      <c r="B1093" s="430" t="s">
        <v>1061</v>
      </c>
      <c r="C1093" s="431" t="s">
        <v>1070</v>
      </c>
      <c r="D1093" s="431"/>
      <c r="E1093" s="431"/>
      <c r="F1093" s="292" t="s">
        <v>786</v>
      </c>
      <c r="G1093" t="str">
        <f t="shared" ref="G1093:G1156" ca="1" si="17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– «Школа России»;</v>
      </c>
    </row>
    <row r="1094" spans="1:7" ht="15" hidden="1" customHeight="1">
      <c r="A1094" s="444"/>
      <c r="B1094" s="430"/>
      <c r="C1094" s="431" t="s">
        <v>1071</v>
      </c>
      <c r="D1094" s="431" t="s">
        <v>1101</v>
      </c>
      <c r="E1094" s="293" t="s">
        <v>1114</v>
      </c>
      <c r="F1094" s="292" t="s">
        <v>824</v>
      </c>
      <c r="G1094">
        <f t="shared" ca="1" si="17"/>
        <v>0</v>
      </c>
    </row>
    <row r="1095" spans="1:7" hidden="1">
      <c r="A1095" s="444"/>
      <c r="B1095" s="430"/>
      <c r="C1095" s="431"/>
      <c r="D1095" s="431"/>
      <c r="E1095" s="293" t="s">
        <v>1115</v>
      </c>
      <c r="F1095" s="292" t="s">
        <v>824</v>
      </c>
      <c r="G1095">
        <f t="shared" ca="1" si="17"/>
        <v>0</v>
      </c>
    </row>
    <row r="1096" spans="1:7" hidden="1">
      <c r="A1096" s="444"/>
      <c r="B1096" s="430"/>
      <c r="C1096" s="431"/>
      <c r="D1096" s="431"/>
      <c r="E1096" s="293" t="s">
        <v>1116</v>
      </c>
      <c r="F1096" s="292" t="s">
        <v>824</v>
      </c>
      <c r="G1096">
        <f t="shared" ca="1" si="17"/>
        <v>0</v>
      </c>
    </row>
    <row r="1097" spans="1:7" ht="15" hidden="1" customHeight="1">
      <c r="A1097" s="444"/>
      <c r="B1097" s="430"/>
      <c r="C1097" s="431"/>
      <c r="D1097" s="431" t="s">
        <v>1102</v>
      </c>
      <c r="E1097" s="431"/>
      <c r="F1097" s="292" t="s">
        <v>824</v>
      </c>
      <c r="G1097">
        <f t="shared" ca="1" si="17"/>
        <v>0</v>
      </c>
    </row>
    <row r="1098" spans="1:7" ht="15" hidden="1" customHeight="1">
      <c r="A1098" s="444"/>
      <c r="B1098" s="430"/>
      <c r="C1098" s="431" t="s">
        <v>1072</v>
      </c>
      <c r="D1098" s="431" t="s">
        <v>1103</v>
      </c>
      <c r="E1098" s="431"/>
      <c r="F1098" s="292" t="s">
        <v>824</v>
      </c>
      <c r="G1098">
        <f t="shared" ca="1" si="17"/>
        <v>28</v>
      </c>
    </row>
    <row r="1099" spans="1:7" ht="15" hidden="1" customHeight="1">
      <c r="A1099" s="444"/>
      <c r="B1099" s="430"/>
      <c r="C1099" s="431"/>
      <c r="D1099" s="431" t="s">
        <v>1104</v>
      </c>
      <c r="E1099" s="431"/>
      <c r="F1099" s="292" t="s">
        <v>824</v>
      </c>
      <c r="G1099" t="str">
        <f t="shared" ca="1" si="17"/>
        <v/>
      </c>
    </row>
    <row r="1100" spans="1:7" ht="15" hidden="1" customHeight="1">
      <c r="A1100" s="444"/>
      <c r="B1100" s="430"/>
      <c r="C1100" s="431" t="s">
        <v>1073</v>
      </c>
      <c r="D1100" s="431"/>
      <c r="E1100" s="431"/>
      <c r="F1100" s="292" t="s">
        <v>786</v>
      </c>
      <c r="G1100" t="str">
        <f t="shared" ca="1" si="17"/>
        <v xml:space="preserve">во вторую смену </v>
      </c>
    </row>
    <row r="1101" spans="1:7" hidden="1">
      <c r="A1101" s="444"/>
      <c r="B1101" s="430"/>
      <c r="C1101" s="293"/>
      <c r="D1101" s="293"/>
      <c r="E1101" s="293" t="s">
        <v>1117</v>
      </c>
      <c r="F1101" s="292" t="s">
        <v>786</v>
      </c>
      <c r="G1101">
        <f t="shared" ca="1" si="17"/>
        <v>0</v>
      </c>
    </row>
    <row r="1102" spans="1:7" ht="15" hidden="1" customHeight="1">
      <c r="A1102" s="444"/>
      <c r="B1102" s="430"/>
      <c r="C1102" s="431" t="s">
        <v>1495</v>
      </c>
      <c r="D1102" s="431"/>
      <c r="E1102" s="431" t="s">
        <v>1118</v>
      </c>
      <c r="F1102" s="294" t="s">
        <v>786</v>
      </c>
      <c r="G1102">
        <f t="shared" ca="1" si="17"/>
        <v>0</v>
      </c>
    </row>
    <row r="1103" spans="1:7" hidden="1">
      <c r="A1103" s="444"/>
      <c r="B1103" s="430"/>
      <c r="C1103" s="431"/>
      <c r="D1103" s="431"/>
      <c r="E1103" s="431"/>
      <c r="F1103" s="294" t="s">
        <v>824</v>
      </c>
      <c r="G1103">
        <f t="shared" ca="1" si="17"/>
        <v>0</v>
      </c>
    </row>
    <row r="1104" spans="1:7" ht="15" hidden="1" customHeight="1">
      <c r="A1104" s="444"/>
      <c r="B1104" s="430"/>
      <c r="C1104" s="431"/>
      <c r="D1104" s="431"/>
      <c r="E1104" s="431" t="s">
        <v>1118</v>
      </c>
      <c r="F1104" s="294" t="s">
        <v>786</v>
      </c>
      <c r="G1104">
        <f t="shared" ca="1" si="17"/>
        <v>0</v>
      </c>
    </row>
    <row r="1105" spans="1:7" hidden="1">
      <c r="A1105" s="444"/>
      <c r="B1105" s="430"/>
      <c r="C1105" s="431"/>
      <c r="D1105" s="431"/>
      <c r="E1105" s="431"/>
      <c r="F1105" s="294" t="s">
        <v>824</v>
      </c>
      <c r="G1105">
        <f t="shared" ca="1" si="17"/>
        <v>0</v>
      </c>
    </row>
    <row r="1106" spans="1:7" ht="15" hidden="1" customHeight="1">
      <c r="A1106" s="444"/>
      <c r="B1106" s="430"/>
      <c r="C1106" s="431" t="s">
        <v>1496</v>
      </c>
      <c r="D1106" s="431"/>
      <c r="E1106" s="293" t="s">
        <v>1119</v>
      </c>
      <c r="F1106" s="294" t="s">
        <v>1125</v>
      </c>
      <c r="G1106">
        <f t="shared" ca="1" si="17"/>
        <v>0</v>
      </c>
    </row>
    <row r="1107" spans="1:7" hidden="1">
      <c r="A1107" s="444"/>
      <c r="B1107" s="430"/>
      <c r="C1107" s="431"/>
      <c r="D1107" s="431"/>
      <c r="E1107" s="293" t="s">
        <v>1120</v>
      </c>
      <c r="F1107" s="294" t="s">
        <v>824</v>
      </c>
      <c r="G1107">
        <f t="shared" ca="1" si="17"/>
        <v>0</v>
      </c>
    </row>
    <row r="1108" spans="1:7" ht="15" hidden="1" customHeight="1">
      <c r="A1108" s="444"/>
      <c r="B1108" s="430" t="s">
        <v>1062</v>
      </c>
      <c r="C1108" s="431" t="s">
        <v>1076</v>
      </c>
      <c r="D1108" s="431" t="s">
        <v>1105</v>
      </c>
      <c r="E1108" s="293" t="s">
        <v>1121</v>
      </c>
      <c r="F1108" s="292" t="s">
        <v>824</v>
      </c>
      <c r="G1108">
        <f t="shared" ca="1" si="17"/>
        <v>0</v>
      </c>
    </row>
    <row r="1109" spans="1:7" hidden="1">
      <c r="A1109" s="444"/>
      <c r="B1109" s="430"/>
      <c r="C1109" s="431"/>
      <c r="D1109" s="431"/>
      <c r="E1109" s="293" t="s">
        <v>1122</v>
      </c>
      <c r="F1109" s="292" t="s">
        <v>824</v>
      </c>
      <c r="G1109">
        <f t="shared" ca="1" si="17"/>
        <v>0</v>
      </c>
    </row>
    <row r="1110" spans="1:7" ht="15" hidden="1" customHeight="1">
      <c r="A1110" s="444"/>
      <c r="B1110" s="430"/>
      <c r="C1110" s="431"/>
      <c r="D1110" s="431" t="s">
        <v>1106</v>
      </c>
      <c r="E1110" s="293" t="s">
        <v>1121</v>
      </c>
      <c r="F1110" s="292" t="s">
        <v>824</v>
      </c>
      <c r="G1110">
        <f t="shared" ca="1" si="17"/>
        <v>0</v>
      </c>
    </row>
    <row r="1111" spans="1:7" hidden="1">
      <c r="A1111" s="444"/>
      <c r="B1111" s="430"/>
      <c r="C1111" s="431"/>
      <c r="D1111" s="431"/>
      <c r="E1111" s="293" t="s">
        <v>1122</v>
      </c>
      <c r="F1111" s="292" t="s">
        <v>824</v>
      </c>
      <c r="G1111">
        <f t="shared" ca="1" si="17"/>
        <v>0</v>
      </c>
    </row>
    <row r="1112" spans="1:7" ht="15" hidden="1" customHeight="1">
      <c r="A1112" s="444"/>
      <c r="B1112" s="430"/>
      <c r="C1112" s="431"/>
      <c r="D1112" s="431" t="s">
        <v>1107</v>
      </c>
      <c r="E1112" s="293" t="s">
        <v>1121</v>
      </c>
      <c r="F1112" s="292" t="s">
        <v>824</v>
      </c>
      <c r="G1112">
        <f t="shared" ca="1" si="17"/>
        <v>0</v>
      </c>
    </row>
    <row r="1113" spans="1:7" hidden="1">
      <c r="A1113" s="444"/>
      <c r="B1113" s="430"/>
      <c r="C1113" s="431"/>
      <c r="D1113" s="431"/>
      <c r="E1113" s="293" t="s">
        <v>1122</v>
      </c>
      <c r="F1113" s="292" t="s">
        <v>824</v>
      </c>
      <c r="G1113">
        <f t="shared" ca="1" si="17"/>
        <v>0</v>
      </c>
    </row>
    <row r="1114" spans="1:7" ht="15" hidden="1" customHeight="1">
      <c r="A1114" s="444"/>
      <c r="B1114" s="430"/>
      <c r="C1114" s="431"/>
      <c r="D1114" s="431" t="s">
        <v>1108</v>
      </c>
      <c r="E1114" s="293" t="s">
        <v>1121</v>
      </c>
      <c r="F1114" s="292" t="s">
        <v>824</v>
      </c>
      <c r="G1114">
        <f t="shared" ca="1" si="17"/>
        <v>0</v>
      </c>
    </row>
    <row r="1115" spans="1:7" hidden="1">
      <c r="A1115" s="444"/>
      <c r="B1115" s="430"/>
      <c r="C1115" s="431"/>
      <c r="D1115" s="431"/>
      <c r="E1115" s="293" t="s">
        <v>1122</v>
      </c>
      <c r="F1115" s="292" t="s">
        <v>824</v>
      </c>
      <c r="G1115">
        <f t="shared" ca="1" si="17"/>
        <v>0</v>
      </c>
    </row>
    <row r="1116" spans="1:7" ht="15" hidden="1" customHeight="1">
      <c r="A1116" s="444"/>
      <c r="B1116" s="430"/>
      <c r="C1116" s="431"/>
      <c r="D1116" s="431" t="s">
        <v>1109</v>
      </c>
      <c r="E1116" s="293" t="s">
        <v>1121</v>
      </c>
      <c r="F1116" s="292" t="s">
        <v>824</v>
      </c>
      <c r="G1116">
        <f t="shared" ca="1" si="17"/>
        <v>0</v>
      </c>
    </row>
    <row r="1117" spans="1:7" hidden="1">
      <c r="A1117" s="444"/>
      <c r="B1117" s="430"/>
      <c r="C1117" s="431"/>
      <c r="D1117" s="431"/>
      <c r="E1117" s="293" t="s">
        <v>1122</v>
      </c>
      <c r="F1117" s="292" t="s">
        <v>824</v>
      </c>
      <c r="G1117">
        <f t="shared" ca="1" si="17"/>
        <v>0</v>
      </c>
    </row>
    <row r="1118" spans="1:7" ht="15" hidden="1" customHeight="1">
      <c r="A1118" s="444"/>
      <c r="B1118" s="430"/>
      <c r="C1118" s="431"/>
      <c r="D1118" s="431" t="s">
        <v>1110</v>
      </c>
      <c r="E1118" s="293" t="s">
        <v>1121</v>
      </c>
      <c r="F1118" s="292" t="s">
        <v>824</v>
      </c>
      <c r="G1118">
        <f t="shared" ca="1" si="17"/>
        <v>28</v>
      </c>
    </row>
    <row r="1119" spans="1:7" hidden="1">
      <c r="A1119" s="444"/>
      <c r="B1119" s="430"/>
      <c r="C1119" s="431"/>
      <c r="D1119" s="431"/>
      <c r="E1119" s="293" t="s">
        <v>1122</v>
      </c>
      <c r="F1119" s="292" t="s">
        <v>824</v>
      </c>
      <c r="G1119">
        <f t="shared" ca="1" si="17"/>
        <v>0</v>
      </c>
    </row>
    <row r="1120" spans="1:7" ht="15" hidden="1" customHeight="1">
      <c r="A1120" s="444"/>
      <c r="B1120" s="430" t="s">
        <v>1063</v>
      </c>
      <c r="C1120" s="431" t="s">
        <v>1077</v>
      </c>
      <c r="D1120" s="431"/>
      <c r="E1120" s="431"/>
      <c r="F1120" s="292" t="s">
        <v>786</v>
      </c>
      <c r="G1120" t="str">
        <f t="shared" ca="1" si="17"/>
        <v xml:space="preserve">от 1,25 до 1,5 ставки </v>
      </c>
    </row>
    <row r="1121" spans="1:7" ht="15" hidden="1" customHeight="1">
      <c r="A1121" s="444"/>
      <c r="B1121" s="430"/>
      <c r="C1121" s="431" t="s">
        <v>1078</v>
      </c>
      <c r="D1121" s="431"/>
      <c r="E1121" s="431"/>
      <c r="F1121" s="292" t="s">
        <v>786</v>
      </c>
      <c r="G1121" t="str">
        <f t="shared" ca="1" si="17"/>
        <v>среднее профессиональное педагогическое образование по направлению подготовки, соответствующему преподаваемому предмету</v>
      </c>
    </row>
    <row r="1122" spans="1:7" ht="15" hidden="1" customHeight="1">
      <c r="A1122" s="444"/>
      <c r="B1122" s="430"/>
      <c r="C1122" s="431" t="s">
        <v>1079</v>
      </c>
      <c r="D1122" s="431"/>
      <c r="E1122" s="431"/>
      <c r="F1122" s="292" t="s">
        <v>1126</v>
      </c>
      <c r="G1122">
        <f t="shared" ca="1" si="17"/>
        <v>0</v>
      </c>
    </row>
    <row r="1123" spans="1:7" ht="15" hidden="1" customHeight="1">
      <c r="A1123" s="444"/>
      <c r="B1123" s="430"/>
      <c r="C1123" s="431" t="s">
        <v>1080</v>
      </c>
      <c r="D1123" s="431" t="s">
        <v>1111</v>
      </c>
      <c r="E1123" s="431"/>
      <c r="F1123" s="292" t="s">
        <v>786</v>
      </c>
      <c r="G1123">
        <f t="shared" ca="1" si="17"/>
        <v>0</v>
      </c>
    </row>
    <row r="1124" spans="1:7" ht="15" hidden="1" customHeight="1">
      <c r="A1124" s="444"/>
      <c r="B1124" s="430"/>
      <c r="C1124" s="431"/>
      <c r="D1124" s="431" t="s">
        <v>1112</v>
      </c>
      <c r="E1124" s="431"/>
      <c r="F1124" s="292" t="s">
        <v>786</v>
      </c>
      <c r="G1124">
        <f t="shared" ca="1" si="17"/>
        <v>0</v>
      </c>
    </row>
    <row r="1125" spans="1:7" ht="15" hidden="1" customHeight="1">
      <c r="A1125" s="444"/>
      <c r="B1125" s="430"/>
      <c r="C1125" s="431"/>
      <c r="D1125" s="431" t="s">
        <v>1113</v>
      </c>
      <c r="E1125" s="431"/>
      <c r="F1125" s="292" t="s">
        <v>786</v>
      </c>
      <c r="G1125">
        <f t="shared" ca="1" si="17"/>
        <v>0</v>
      </c>
    </row>
    <row r="1126" spans="1:7" ht="15" hidden="1" customHeight="1">
      <c r="A1126" s="444"/>
      <c r="B1126" s="430"/>
      <c r="C1126" s="431" t="s">
        <v>1081</v>
      </c>
      <c r="D1126" s="431"/>
      <c r="E1126" s="431"/>
      <c r="F1126" s="292" t="s">
        <v>786</v>
      </c>
      <c r="G1126" t="str">
        <f t="shared" ca="1" si="17"/>
        <v xml:space="preserve">от 30 до 35 лет </v>
      </c>
    </row>
    <row r="1127" spans="1:7" ht="15" hidden="1" customHeight="1">
      <c r="A1127" s="444"/>
      <c r="B1127" s="430"/>
      <c r="C1127" s="431" t="s">
        <v>1082</v>
      </c>
      <c r="D1127" s="431"/>
      <c r="E1127" s="431"/>
      <c r="F1127" s="292" t="s">
        <v>786</v>
      </c>
      <c r="G1127" t="str">
        <f t="shared" ca="1" si="17"/>
        <v xml:space="preserve">первая квалификационная категория </v>
      </c>
    </row>
    <row r="1128" spans="1:7" ht="15" hidden="1" customHeight="1">
      <c r="A1128" s="444"/>
      <c r="B1128" s="430"/>
      <c r="C1128" s="431" t="s">
        <v>1497</v>
      </c>
      <c r="D1128" s="431"/>
      <c r="E1128" s="293" t="s">
        <v>1123</v>
      </c>
      <c r="F1128" s="292" t="s">
        <v>1126</v>
      </c>
      <c r="G1128">
        <f t="shared" ca="1" si="17"/>
        <v>0</v>
      </c>
    </row>
    <row r="1129" spans="1:7" hidden="1">
      <c r="A1129" s="444"/>
      <c r="B1129" s="430"/>
      <c r="C1129" s="431"/>
      <c r="D1129" s="431"/>
      <c r="E1129" s="293" t="s">
        <v>1124</v>
      </c>
      <c r="F1129" s="292" t="s">
        <v>786</v>
      </c>
      <c r="G1129">
        <f t="shared" ca="1" si="17"/>
        <v>2020</v>
      </c>
    </row>
    <row r="1130" spans="1:7" hidden="1">
      <c r="A1130" s="444"/>
      <c r="B1130" s="430"/>
      <c r="C1130" s="431"/>
      <c r="D1130" s="431"/>
      <c r="E1130" s="293" t="s">
        <v>1113</v>
      </c>
      <c r="F1130" s="292" t="s">
        <v>1127</v>
      </c>
      <c r="G1130" t="str">
        <f t="shared" ca="1" si="17"/>
        <v xml:space="preserve">СКИРО ПК и ПРО </v>
      </c>
    </row>
    <row r="1131" spans="1:7" ht="15" hidden="1" customHeight="1">
      <c r="A1131" s="444"/>
      <c r="B1131" s="430" t="s">
        <v>1064</v>
      </c>
      <c r="C1131" s="430" t="s">
        <v>1533</v>
      </c>
      <c r="D1131" s="430"/>
      <c r="E1131" s="430"/>
      <c r="F1131" s="292" t="s">
        <v>786</v>
      </c>
      <c r="G1131" t="str">
        <f t="shared" ca="1" si="17"/>
        <v>да</v>
      </c>
    </row>
    <row r="1132" spans="1:7" ht="15" hidden="1" customHeight="1">
      <c r="A1132" s="444"/>
      <c r="B1132" s="430"/>
      <c r="C1132" s="430" t="s">
        <v>1085</v>
      </c>
      <c r="D1132" s="430"/>
      <c r="E1132" s="430"/>
      <c r="F1132" s="292" t="s">
        <v>786</v>
      </c>
      <c r="G1132" t="str">
        <f t="shared" ca="1" si="17"/>
        <v>да</v>
      </c>
    </row>
    <row r="1133" spans="1:7" ht="15" hidden="1" customHeight="1">
      <c r="A1133" s="444"/>
      <c r="B1133" s="430"/>
      <c r="C1133" s="430" t="s">
        <v>1534</v>
      </c>
      <c r="D1133" s="430"/>
      <c r="E1133" s="430"/>
      <c r="F1133" s="292" t="s">
        <v>786</v>
      </c>
      <c r="G1133" t="str">
        <f t="shared" ca="1" si="17"/>
        <v>да</v>
      </c>
    </row>
    <row r="1134" spans="1:7" ht="15" hidden="1" customHeight="1">
      <c r="A1134" s="444"/>
      <c r="B1134" s="430"/>
      <c r="C1134" s="430" t="s">
        <v>1535</v>
      </c>
      <c r="D1134" s="430"/>
      <c r="E1134" s="430"/>
      <c r="F1134" s="292" t="s">
        <v>786</v>
      </c>
      <c r="G1134" t="str">
        <f t="shared" ca="1" si="17"/>
        <v>да</v>
      </c>
    </row>
    <row r="1135" spans="1:7" ht="15" hidden="1" customHeight="1">
      <c r="A1135" s="444"/>
      <c r="B1135" s="430"/>
      <c r="C1135" s="430" t="s">
        <v>1417</v>
      </c>
      <c r="D1135" s="430"/>
      <c r="E1135" s="430"/>
      <c r="F1135" s="292" t="s">
        <v>786</v>
      </c>
      <c r="G1135" t="str">
        <f t="shared" ca="1" si="17"/>
        <v>да</v>
      </c>
    </row>
    <row r="1136" spans="1:7" ht="15" hidden="1" customHeight="1">
      <c r="A1136" s="444"/>
      <c r="B1136" s="430"/>
      <c r="C1136" s="431" t="s">
        <v>1536</v>
      </c>
      <c r="D1136" s="431"/>
      <c r="E1136" s="431"/>
      <c r="F1136" s="292" t="s">
        <v>786</v>
      </c>
      <c r="G1136" t="str">
        <f t="shared" ca="1" si="17"/>
        <v>да</v>
      </c>
    </row>
    <row r="1137" spans="1:7" ht="15" hidden="1" customHeight="1">
      <c r="A1137" s="444"/>
      <c r="B1137" s="430"/>
      <c r="C1137" s="430" t="s">
        <v>1090</v>
      </c>
      <c r="D1137" s="430"/>
      <c r="E1137" s="430"/>
      <c r="F1137" s="292" t="s">
        <v>786</v>
      </c>
      <c r="G1137" t="str">
        <f t="shared" ca="1" si="17"/>
        <v>да</v>
      </c>
    </row>
    <row r="1138" spans="1:7" ht="15" hidden="1" customHeight="1">
      <c r="A1138" s="444"/>
      <c r="B1138" s="430"/>
      <c r="C1138" s="430" t="s">
        <v>1419</v>
      </c>
      <c r="D1138" s="430"/>
      <c r="E1138" s="430"/>
      <c r="F1138" s="292" t="s">
        <v>786</v>
      </c>
      <c r="G1138" t="str">
        <f t="shared" ca="1" si="17"/>
        <v>да</v>
      </c>
    </row>
    <row r="1139" spans="1:7" ht="15" hidden="1" customHeight="1">
      <c r="A1139" s="444"/>
      <c r="B1139" s="430"/>
      <c r="C1139" s="431" t="s">
        <v>1537</v>
      </c>
      <c r="D1139" s="431"/>
      <c r="E1139" s="431"/>
      <c r="F1139" s="292" t="s">
        <v>786</v>
      </c>
      <c r="G1139" t="str">
        <f t="shared" ca="1" si="17"/>
        <v>да</v>
      </c>
    </row>
    <row r="1140" spans="1:7" ht="15" hidden="1" customHeight="1">
      <c r="A1140" s="444"/>
      <c r="B1140" s="430"/>
      <c r="C1140" s="430" t="s">
        <v>1421</v>
      </c>
      <c r="D1140" s="430"/>
      <c r="E1140" s="430"/>
      <c r="F1140" s="292" t="s">
        <v>786</v>
      </c>
      <c r="G1140" t="str">
        <f t="shared" ca="1" si="17"/>
        <v>да</v>
      </c>
    </row>
    <row r="1141" spans="1:7" ht="15" hidden="1" customHeight="1">
      <c r="A1141" s="430" t="s">
        <v>1489</v>
      </c>
      <c r="B1141" s="430"/>
      <c r="C1141" s="433" t="s">
        <v>1094</v>
      </c>
      <c r="D1141" s="433"/>
      <c r="E1141" s="433"/>
      <c r="F1141" s="292" t="s">
        <v>824</v>
      </c>
      <c r="G1141">
        <f t="shared" ca="1" si="17"/>
        <v>0</v>
      </c>
    </row>
    <row r="1142" spans="1:7" ht="15" hidden="1" customHeight="1">
      <c r="A1142" s="430"/>
      <c r="B1142" s="430"/>
      <c r="C1142" s="433" t="s">
        <v>1538</v>
      </c>
      <c r="D1142" s="433"/>
      <c r="E1142" s="433"/>
      <c r="F1142" s="292" t="s">
        <v>824</v>
      </c>
      <c r="G1142">
        <f t="shared" ca="1" si="17"/>
        <v>0</v>
      </c>
    </row>
    <row r="1143" spans="1:7" ht="15" hidden="1" customHeight="1">
      <c r="A1143" s="430"/>
      <c r="B1143" s="430"/>
      <c r="C1143" s="433" t="s">
        <v>1539</v>
      </c>
      <c r="D1143" s="433"/>
      <c r="E1143" s="433"/>
      <c r="F1143" s="292" t="s">
        <v>824</v>
      </c>
      <c r="G1143">
        <f t="shared" ca="1" si="17"/>
        <v>0</v>
      </c>
    </row>
    <row r="1144" spans="1:7" ht="15" hidden="1" customHeight="1">
      <c r="A1144" s="430"/>
      <c r="B1144" s="430"/>
      <c r="C1144" s="433" t="s">
        <v>1540</v>
      </c>
      <c r="D1144" s="433"/>
      <c r="E1144" s="433"/>
      <c r="F1144" s="292" t="s">
        <v>824</v>
      </c>
      <c r="G1144">
        <f t="shared" ca="1" si="17"/>
        <v>0</v>
      </c>
    </row>
    <row r="1145" spans="1:7" ht="15" hidden="1" customHeight="1">
      <c r="A1145" s="444" t="s">
        <v>1490</v>
      </c>
      <c r="B1145" s="436" t="s">
        <v>1488</v>
      </c>
      <c r="C1145" s="436"/>
      <c r="D1145" s="436"/>
      <c r="E1145" s="436"/>
      <c r="F1145" s="291" t="s">
        <v>786</v>
      </c>
      <c r="G1145" t="str">
        <f t="shared" ca="1" si="17"/>
        <v>4 класс</v>
      </c>
    </row>
    <row r="1146" spans="1:7" ht="15" hidden="1" customHeight="1">
      <c r="A1146" s="444"/>
      <c r="B1146" s="430" t="s">
        <v>1060</v>
      </c>
      <c r="C1146" s="431" t="s">
        <v>1065</v>
      </c>
      <c r="D1146" s="431"/>
      <c r="E1146" s="431"/>
      <c r="F1146" s="293" t="s">
        <v>890</v>
      </c>
      <c r="G1146">
        <f t="shared" ca="1" si="17"/>
        <v>26</v>
      </c>
    </row>
    <row r="1147" spans="1:7" ht="15" hidden="1" customHeight="1">
      <c r="A1147" s="444"/>
      <c r="B1147" s="430"/>
      <c r="C1147" s="431" t="s">
        <v>1066</v>
      </c>
      <c r="D1147" s="431"/>
      <c r="E1147" s="431"/>
      <c r="F1147" s="293" t="s">
        <v>890</v>
      </c>
      <c r="G1147">
        <f t="shared" ca="1" si="17"/>
        <v>0</v>
      </c>
    </row>
    <row r="1148" spans="1:7" ht="15" hidden="1" customHeight="1">
      <c r="A1148" s="444"/>
      <c r="B1148" s="430"/>
      <c r="C1148" s="431" t="s">
        <v>1067</v>
      </c>
      <c r="D1148" s="431"/>
      <c r="E1148" s="431"/>
      <c r="F1148" s="293" t="s">
        <v>890</v>
      </c>
      <c r="G1148">
        <f t="shared" ca="1" si="17"/>
        <v>2</v>
      </c>
    </row>
    <row r="1149" spans="1:7" ht="15" hidden="1" customHeight="1">
      <c r="A1149" s="444"/>
      <c r="B1149" s="430"/>
      <c r="C1149" s="431" t="s">
        <v>1068</v>
      </c>
      <c r="D1149" s="431"/>
      <c r="E1149" s="431"/>
      <c r="F1149" s="293" t="s">
        <v>890</v>
      </c>
      <c r="G1149">
        <f t="shared" ca="1" si="17"/>
        <v>3</v>
      </c>
    </row>
    <row r="1150" spans="1:7" ht="15" hidden="1" customHeight="1">
      <c r="A1150" s="444"/>
      <c r="B1150" s="430"/>
      <c r="C1150" s="431" t="s">
        <v>1069</v>
      </c>
      <c r="D1150" s="431" t="s">
        <v>1098</v>
      </c>
      <c r="E1150" s="431"/>
      <c r="F1150" s="293" t="s">
        <v>890</v>
      </c>
      <c r="G1150">
        <f t="shared" ca="1" si="17"/>
        <v>2</v>
      </c>
    </row>
    <row r="1151" spans="1:7" ht="15" hidden="1" customHeight="1">
      <c r="A1151" s="444"/>
      <c r="B1151" s="430"/>
      <c r="C1151" s="431"/>
      <c r="D1151" s="431" t="s">
        <v>1099</v>
      </c>
      <c r="E1151" s="431"/>
      <c r="F1151" s="293" t="s">
        <v>890</v>
      </c>
      <c r="G1151">
        <f t="shared" ca="1" si="17"/>
        <v>5</v>
      </c>
    </row>
    <row r="1152" spans="1:7" ht="15" hidden="1" customHeight="1">
      <c r="A1152" s="444"/>
      <c r="B1152" s="430"/>
      <c r="C1152" s="431"/>
      <c r="D1152" s="431" t="s">
        <v>1100</v>
      </c>
      <c r="E1152" s="431"/>
      <c r="F1152" s="293" t="s">
        <v>890</v>
      </c>
      <c r="G1152">
        <f t="shared" ca="1" si="17"/>
        <v>1</v>
      </c>
    </row>
    <row r="1153" spans="1:7" ht="15" hidden="1" customHeight="1">
      <c r="A1153" s="444"/>
      <c r="B1153" s="430" t="s">
        <v>1061</v>
      </c>
      <c r="C1153" s="431" t="s">
        <v>1070</v>
      </c>
      <c r="D1153" s="431"/>
      <c r="E1153" s="431"/>
      <c r="F1153" s="292" t="s">
        <v>786</v>
      </c>
      <c r="G1153" t="str">
        <f t="shared" ca="1" si="17"/>
        <v>– «Школа России»;</v>
      </c>
    </row>
    <row r="1154" spans="1:7" ht="15" hidden="1" customHeight="1">
      <c r="A1154" s="444"/>
      <c r="B1154" s="430"/>
      <c r="C1154" s="431" t="s">
        <v>1071</v>
      </c>
      <c r="D1154" s="431" t="s">
        <v>1101</v>
      </c>
      <c r="E1154" s="293" t="s">
        <v>1114</v>
      </c>
      <c r="F1154" s="292" t="s">
        <v>824</v>
      </c>
      <c r="G1154">
        <f t="shared" ca="1" si="17"/>
        <v>0</v>
      </c>
    </row>
    <row r="1155" spans="1:7" hidden="1">
      <c r="A1155" s="444"/>
      <c r="B1155" s="430"/>
      <c r="C1155" s="431"/>
      <c r="D1155" s="431"/>
      <c r="E1155" s="293" t="s">
        <v>1115</v>
      </c>
      <c r="F1155" s="292" t="s">
        <v>824</v>
      </c>
      <c r="G1155">
        <f t="shared" ca="1" si="17"/>
        <v>1</v>
      </c>
    </row>
    <row r="1156" spans="1:7" hidden="1">
      <c r="A1156" s="444"/>
      <c r="B1156" s="430"/>
      <c r="C1156" s="431"/>
      <c r="D1156" s="431"/>
      <c r="E1156" s="293" t="s">
        <v>1116</v>
      </c>
      <c r="F1156" s="292" t="s">
        <v>824</v>
      </c>
      <c r="G1156">
        <f t="shared" ca="1" si="17"/>
        <v>0</v>
      </c>
    </row>
    <row r="1157" spans="1:7" ht="15" hidden="1" customHeight="1">
      <c r="A1157" s="444"/>
      <c r="B1157" s="430"/>
      <c r="C1157" s="431"/>
      <c r="D1157" s="431" t="s">
        <v>1102</v>
      </c>
      <c r="E1157" s="431"/>
      <c r="F1157" s="292" t="s">
        <v>824</v>
      </c>
      <c r="G1157">
        <f t="shared" ref="G1157:G1220" ca="1" si="18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1158" spans="1:7" ht="15" hidden="1" customHeight="1">
      <c r="A1158" s="444"/>
      <c r="B1158" s="430"/>
      <c r="C1158" s="431" t="s">
        <v>1072</v>
      </c>
      <c r="D1158" s="431" t="s">
        <v>1103</v>
      </c>
      <c r="E1158" s="431"/>
      <c r="F1158" s="292" t="s">
        <v>824</v>
      </c>
      <c r="G1158">
        <f t="shared" ca="1" si="18"/>
        <v>26</v>
      </c>
    </row>
    <row r="1159" spans="1:7" ht="15" hidden="1" customHeight="1">
      <c r="A1159" s="444"/>
      <c r="B1159" s="430"/>
      <c r="C1159" s="431"/>
      <c r="D1159" s="431" t="s">
        <v>1104</v>
      </c>
      <c r="E1159" s="431"/>
      <c r="F1159" s="292" t="s">
        <v>824</v>
      </c>
      <c r="G1159" t="str">
        <f t="shared" ca="1" si="18"/>
        <v/>
      </c>
    </row>
    <row r="1160" spans="1:7" ht="15" hidden="1" customHeight="1">
      <c r="A1160" s="444"/>
      <c r="B1160" s="430"/>
      <c r="C1160" s="431" t="s">
        <v>1073</v>
      </c>
      <c r="D1160" s="431"/>
      <c r="E1160" s="431"/>
      <c r="F1160" s="292" t="s">
        <v>786</v>
      </c>
      <c r="G1160" t="str">
        <f t="shared" ca="1" si="18"/>
        <v xml:space="preserve">во вторую смену </v>
      </c>
    </row>
    <row r="1161" spans="1:7" hidden="1">
      <c r="A1161" s="444"/>
      <c r="B1161" s="430"/>
      <c r="C1161" s="293"/>
      <c r="D1161" s="293"/>
      <c r="E1161" s="293" t="s">
        <v>1117</v>
      </c>
      <c r="F1161" s="292" t="s">
        <v>786</v>
      </c>
      <c r="G1161">
        <f t="shared" ca="1" si="18"/>
        <v>0</v>
      </c>
    </row>
    <row r="1162" spans="1:7" ht="15" hidden="1" customHeight="1">
      <c r="A1162" s="444"/>
      <c r="B1162" s="430"/>
      <c r="C1162" s="431" t="s">
        <v>1495</v>
      </c>
      <c r="D1162" s="431"/>
      <c r="E1162" s="431" t="s">
        <v>1118</v>
      </c>
      <c r="F1162" s="294" t="s">
        <v>786</v>
      </c>
      <c r="G1162">
        <f t="shared" ca="1" si="18"/>
        <v>0</v>
      </c>
    </row>
    <row r="1163" spans="1:7" hidden="1">
      <c r="A1163" s="444"/>
      <c r="B1163" s="430"/>
      <c r="C1163" s="431"/>
      <c r="D1163" s="431"/>
      <c r="E1163" s="431"/>
      <c r="F1163" s="294" t="s">
        <v>824</v>
      </c>
      <c r="G1163">
        <f t="shared" ca="1" si="18"/>
        <v>0</v>
      </c>
    </row>
    <row r="1164" spans="1:7" ht="15" hidden="1" customHeight="1">
      <c r="A1164" s="444"/>
      <c r="B1164" s="430"/>
      <c r="C1164" s="431"/>
      <c r="D1164" s="431"/>
      <c r="E1164" s="431" t="s">
        <v>1118</v>
      </c>
      <c r="F1164" s="294" t="s">
        <v>786</v>
      </c>
      <c r="G1164">
        <f t="shared" ca="1" si="18"/>
        <v>0</v>
      </c>
    </row>
    <row r="1165" spans="1:7" hidden="1">
      <c r="A1165" s="444"/>
      <c r="B1165" s="430"/>
      <c r="C1165" s="431"/>
      <c r="D1165" s="431"/>
      <c r="E1165" s="431"/>
      <c r="F1165" s="294" t="s">
        <v>824</v>
      </c>
      <c r="G1165">
        <f t="shared" ca="1" si="18"/>
        <v>0</v>
      </c>
    </row>
    <row r="1166" spans="1:7" ht="15" hidden="1" customHeight="1">
      <c r="A1166" s="444"/>
      <c r="B1166" s="430"/>
      <c r="C1166" s="431" t="s">
        <v>1496</v>
      </c>
      <c r="D1166" s="431"/>
      <c r="E1166" s="293" t="s">
        <v>1119</v>
      </c>
      <c r="F1166" s="294" t="s">
        <v>1125</v>
      </c>
      <c r="G1166">
        <f t="shared" ca="1" si="18"/>
        <v>0</v>
      </c>
    </row>
    <row r="1167" spans="1:7" hidden="1">
      <c r="A1167" s="444"/>
      <c r="B1167" s="430"/>
      <c r="C1167" s="431"/>
      <c r="D1167" s="431"/>
      <c r="E1167" s="293" t="s">
        <v>1120</v>
      </c>
      <c r="F1167" s="294" t="s">
        <v>824</v>
      </c>
      <c r="G1167">
        <f t="shared" ca="1" si="18"/>
        <v>0</v>
      </c>
    </row>
    <row r="1168" spans="1:7" ht="15" hidden="1" customHeight="1">
      <c r="A1168" s="444"/>
      <c r="B1168" s="430" t="s">
        <v>1062</v>
      </c>
      <c r="C1168" s="431" t="s">
        <v>1076</v>
      </c>
      <c r="D1168" s="431" t="s">
        <v>1105</v>
      </c>
      <c r="E1168" s="293" t="s">
        <v>1121</v>
      </c>
      <c r="F1168" s="292" t="s">
        <v>824</v>
      </c>
      <c r="G1168">
        <f t="shared" ca="1" si="18"/>
        <v>0</v>
      </c>
    </row>
    <row r="1169" spans="1:7" hidden="1">
      <c r="A1169" s="444"/>
      <c r="B1169" s="430"/>
      <c r="C1169" s="431"/>
      <c r="D1169" s="431"/>
      <c r="E1169" s="293" t="s">
        <v>1122</v>
      </c>
      <c r="F1169" s="292" t="s">
        <v>824</v>
      </c>
      <c r="G1169">
        <f t="shared" ca="1" si="18"/>
        <v>0</v>
      </c>
    </row>
    <row r="1170" spans="1:7" ht="15" hidden="1" customHeight="1">
      <c r="A1170" s="444"/>
      <c r="B1170" s="430"/>
      <c r="C1170" s="431"/>
      <c r="D1170" s="431" t="s">
        <v>1106</v>
      </c>
      <c r="E1170" s="293" t="s">
        <v>1121</v>
      </c>
      <c r="F1170" s="292" t="s">
        <v>824</v>
      </c>
      <c r="G1170">
        <f t="shared" ca="1" si="18"/>
        <v>26</v>
      </c>
    </row>
    <row r="1171" spans="1:7" hidden="1">
      <c r="A1171" s="444"/>
      <c r="B1171" s="430"/>
      <c r="C1171" s="431"/>
      <c r="D1171" s="431"/>
      <c r="E1171" s="293" t="s">
        <v>1122</v>
      </c>
      <c r="F1171" s="292" t="s">
        <v>824</v>
      </c>
      <c r="G1171">
        <f t="shared" ca="1" si="18"/>
        <v>0</v>
      </c>
    </row>
    <row r="1172" spans="1:7" ht="15" hidden="1" customHeight="1">
      <c r="A1172" s="444"/>
      <c r="B1172" s="430"/>
      <c r="C1172" s="431"/>
      <c r="D1172" s="431" t="s">
        <v>1107</v>
      </c>
      <c r="E1172" s="293" t="s">
        <v>1121</v>
      </c>
      <c r="F1172" s="292" t="s">
        <v>824</v>
      </c>
      <c r="G1172">
        <f t="shared" ca="1" si="18"/>
        <v>0</v>
      </c>
    </row>
    <row r="1173" spans="1:7" hidden="1">
      <c r="A1173" s="444"/>
      <c r="B1173" s="430"/>
      <c r="C1173" s="431"/>
      <c r="D1173" s="431"/>
      <c r="E1173" s="293" t="s">
        <v>1122</v>
      </c>
      <c r="F1173" s="292" t="s">
        <v>824</v>
      </c>
      <c r="G1173">
        <f t="shared" ca="1" si="18"/>
        <v>0</v>
      </c>
    </row>
    <row r="1174" spans="1:7" ht="15" hidden="1" customHeight="1">
      <c r="A1174" s="444"/>
      <c r="B1174" s="430"/>
      <c r="C1174" s="431"/>
      <c r="D1174" s="431" t="s">
        <v>1108</v>
      </c>
      <c r="E1174" s="293" t="s">
        <v>1121</v>
      </c>
      <c r="F1174" s="292" t="s">
        <v>824</v>
      </c>
      <c r="G1174">
        <f t="shared" ca="1" si="18"/>
        <v>0</v>
      </c>
    </row>
    <row r="1175" spans="1:7" hidden="1">
      <c r="A1175" s="444"/>
      <c r="B1175" s="430"/>
      <c r="C1175" s="431"/>
      <c r="D1175" s="431"/>
      <c r="E1175" s="293" t="s">
        <v>1122</v>
      </c>
      <c r="F1175" s="292" t="s">
        <v>824</v>
      </c>
      <c r="G1175">
        <f t="shared" ca="1" si="18"/>
        <v>0</v>
      </c>
    </row>
    <row r="1176" spans="1:7" ht="15" hidden="1" customHeight="1">
      <c r="A1176" s="444"/>
      <c r="B1176" s="430"/>
      <c r="C1176" s="431"/>
      <c r="D1176" s="431" t="s">
        <v>1109</v>
      </c>
      <c r="E1176" s="293" t="s">
        <v>1121</v>
      </c>
      <c r="F1176" s="292" t="s">
        <v>824</v>
      </c>
      <c r="G1176">
        <f t="shared" ca="1" si="18"/>
        <v>0</v>
      </c>
    </row>
    <row r="1177" spans="1:7" hidden="1">
      <c r="A1177" s="444"/>
      <c r="B1177" s="430"/>
      <c r="C1177" s="431"/>
      <c r="D1177" s="431"/>
      <c r="E1177" s="293" t="s">
        <v>1122</v>
      </c>
      <c r="F1177" s="292" t="s">
        <v>824</v>
      </c>
      <c r="G1177">
        <f t="shared" ca="1" si="18"/>
        <v>0</v>
      </c>
    </row>
    <row r="1178" spans="1:7" ht="15" hidden="1" customHeight="1">
      <c r="A1178" s="444"/>
      <c r="B1178" s="430"/>
      <c r="C1178" s="431"/>
      <c r="D1178" s="431" t="s">
        <v>1110</v>
      </c>
      <c r="E1178" s="293" t="s">
        <v>1121</v>
      </c>
      <c r="F1178" s="292" t="s">
        <v>824</v>
      </c>
      <c r="G1178">
        <f t="shared" ca="1" si="18"/>
        <v>0</v>
      </c>
    </row>
    <row r="1179" spans="1:7" hidden="1">
      <c r="A1179" s="444"/>
      <c r="B1179" s="430"/>
      <c r="C1179" s="431"/>
      <c r="D1179" s="431"/>
      <c r="E1179" s="293" t="s">
        <v>1122</v>
      </c>
      <c r="F1179" s="292" t="s">
        <v>824</v>
      </c>
      <c r="G1179">
        <f t="shared" ca="1" si="18"/>
        <v>0</v>
      </c>
    </row>
    <row r="1180" spans="1:7" ht="15" hidden="1" customHeight="1">
      <c r="A1180" s="444"/>
      <c r="B1180" s="430" t="s">
        <v>1063</v>
      </c>
      <c r="C1180" s="431" t="s">
        <v>1077</v>
      </c>
      <c r="D1180" s="431"/>
      <c r="E1180" s="431"/>
      <c r="F1180" s="292" t="s">
        <v>786</v>
      </c>
      <c r="G1180" t="str">
        <f t="shared" ca="1" si="18"/>
        <v>от 1,75 до 2 ставок</v>
      </c>
    </row>
    <row r="1181" spans="1:7" ht="15" hidden="1" customHeight="1">
      <c r="A1181" s="444"/>
      <c r="B1181" s="430"/>
      <c r="C1181" s="431" t="s">
        <v>1078</v>
      </c>
      <c r="D1181" s="431"/>
      <c r="E1181" s="431"/>
      <c r="F1181" s="292" t="s">
        <v>786</v>
      </c>
      <c r="G1181" t="str">
        <f t="shared" ca="1" si="18"/>
        <v>высшее педагогическое образование по направлению подготовки, соответствующему преподаваемому предмету</v>
      </c>
    </row>
    <row r="1182" spans="1:7" ht="15" hidden="1" customHeight="1">
      <c r="A1182" s="444"/>
      <c r="B1182" s="430"/>
      <c r="C1182" s="431" t="s">
        <v>1079</v>
      </c>
      <c r="D1182" s="431"/>
      <c r="E1182" s="431"/>
      <c r="F1182" s="292" t="s">
        <v>1126</v>
      </c>
      <c r="G1182">
        <f t="shared" ca="1" si="18"/>
        <v>0</v>
      </c>
    </row>
    <row r="1183" spans="1:7" ht="15" hidden="1" customHeight="1">
      <c r="A1183" s="444"/>
      <c r="B1183" s="430"/>
      <c r="C1183" s="431" t="s">
        <v>1080</v>
      </c>
      <c r="D1183" s="431" t="s">
        <v>1111</v>
      </c>
      <c r="E1183" s="431"/>
      <c r="F1183" s="292" t="s">
        <v>786</v>
      </c>
      <c r="G1183">
        <f t="shared" ca="1" si="18"/>
        <v>0</v>
      </c>
    </row>
    <row r="1184" spans="1:7" ht="15" hidden="1" customHeight="1">
      <c r="A1184" s="444"/>
      <c r="B1184" s="430"/>
      <c r="C1184" s="431"/>
      <c r="D1184" s="431" t="s">
        <v>1112</v>
      </c>
      <c r="E1184" s="431"/>
      <c r="F1184" s="292" t="s">
        <v>786</v>
      </c>
      <c r="G1184">
        <f t="shared" ca="1" si="18"/>
        <v>0</v>
      </c>
    </row>
    <row r="1185" spans="1:7" ht="15" hidden="1" customHeight="1">
      <c r="A1185" s="444"/>
      <c r="B1185" s="430"/>
      <c r="C1185" s="431"/>
      <c r="D1185" s="431" t="s">
        <v>1113</v>
      </c>
      <c r="E1185" s="431"/>
      <c r="F1185" s="292" t="s">
        <v>786</v>
      </c>
      <c r="G1185">
        <f t="shared" ca="1" si="18"/>
        <v>0</v>
      </c>
    </row>
    <row r="1186" spans="1:7" ht="15" hidden="1" customHeight="1">
      <c r="A1186" s="444"/>
      <c r="B1186" s="430"/>
      <c r="C1186" s="431" t="s">
        <v>1081</v>
      </c>
      <c r="D1186" s="431"/>
      <c r="E1186" s="431"/>
      <c r="F1186" s="292" t="s">
        <v>786</v>
      </c>
      <c r="G1186" t="str">
        <f t="shared" ca="1" si="18"/>
        <v xml:space="preserve">от 25 до 30 лет </v>
      </c>
    </row>
    <row r="1187" spans="1:7" ht="15" hidden="1" customHeight="1">
      <c r="A1187" s="444"/>
      <c r="B1187" s="430"/>
      <c r="C1187" s="431" t="s">
        <v>1082</v>
      </c>
      <c r="D1187" s="431"/>
      <c r="E1187" s="431"/>
      <c r="F1187" s="292" t="s">
        <v>786</v>
      </c>
      <c r="G1187" t="str">
        <f t="shared" ca="1" si="18"/>
        <v xml:space="preserve">высшая квалификационная категория </v>
      </c>
    </row>
    <row r="1188" spans="1:7" ht="15" hidden="1" customHeight="1">
      <c r="A1188" s="444"/>
      <c r="B1188" s="430"/>
      <c r="C1188" s="431" t="s">
        <v>1497</v>
      </c>
      <c r="D1188" s="431"/>
      <c r="E1188" s="293" t="s">
        <v>1123</v>
      </c>
      <c r="F1188" s="292" t="s">
        <v>1126</v>
      </c>
      <c r="G1188">
        <f t="shared" ca="1" si="18"/>
        <v>0</v>
      </c>
    </row>
    <row r="1189" spans="1:7" hidden="1">
      <c r="A1189" s="444"/>
      <c r="B1189" s="430"/>
      <c r="C1189" s="431"/>
      <c r="D1189" s="431"/>
      <c r="E1189" s="293" t="s">
        <v>1124</v>
      </c>
      <c r="F1189" s="292" t="s">
        <v>786</v>
      </c>
      <c r="G1189">
        <f t="shared" ca="1" si="18"/>
        <v>2020</v>
      </c>
    </row>
    <row r="1190" spans="1:7" hidden="1">
      <c r="A1190" s="444"/>
      <c r="B1190" s="430"/>
      <c r="C1190" s="431"/>
      <c r="D1190" s="431"/>
      <c r="E1190" s="293" t="s">
        <v>1113</v>
      </c>
      <c r="F1190" s="292" t="s">
        <v>1127</v>
      </c>
      <c r="G1190" t="str">
        <f t="shared" ca="1" si="18"/>
        <v xml:space="preserve">СКИРО ПК и ПРО </v>
      </c>
    </row>
    <row r="1191" spans="1:7" ht="15" hidden="1" customHeight="1">
      <c r="A1191" s="444"/>
      <c r="B1191" s="430" t="s">
        <v>1064</v>
      </c>
      <c r="C1191" s="430" t="s">
        <v>1533</v>
      </c>
      <c r="D1191" s="430"/>
      <c r="E1191" s="430"/>
      <c r="F1191" s="292" t="s">
        <v>786</v>
      </c>
      <c r="G1191" t="str">
        <f t="shared" ca="1" si="18"/>
        <v>да</v>
      </c>
    </row>
    <row r="1192" spans="1:7" ht="15" hidden="1" customHeight="1">
      <c r="A1192" s="444"/>
      <c r="B1192" s="430"/>
      <c r="C1192" s="430" t="s">
        <v>1085</v>
      </c>
      <c r="D1192" s="430"/>
      <c r="E1192" s="430"/>
      <c r="F1192" s="292" t="s">
        <v>786</v>
      </c>
      <c r="G1192" t="str">
        <f t="shared" ca="1" si="18"/>
        <v>да</v>
      </c>
    </row>
    <row r="1193" spans="1:7" ht="15" hidden="1" customHeight="1">
      <c r="A1193" s="444"/>
      <c r="B1193" s="430"/>
      <c r="C1193" s="430" t="s">
        <v>1534</v>
      </c>
      <c r="D1193" s="430"/>
      <c r="E1193" s="430"/>
      <c r="F1193" s="292" t="s">
        <v>786</v>
      </c>
      <c r="G1193" t="str">
        <f t="shared" ca="1" si="18"/>
        <v>да</v>
      </c>
    </row>
    <row r="1194" spans="1:7" ht="15" hidden="1" customHeight="1">
      <c r="A1194" s="444"/>
      <c r="B1194" s="430"/>
      <c r="C1194" s="430" t="s">
        <v>1535</v>
      </c>
      <c r="D1194" s="430"/>
      <c r="E1194" s="430"/>
      <c r="F1194" s="292" t="s">
        <v>786</v>
      </c>
      <c r="G1194" t="str">
        <f t="shared" ca="1" si="18"/>
        <v>да</v>
      </c>
    </row>
    <row r="1195" spans="1:7" ht="15" hidden="1" customHeight="1">
      <c r="A1195" s="444"/>
      <c r="B1195" s="430"/>
      <c r="C1195" s="430" t="s">
        <v>1417</v>
      </c>
      <c r="D1195" s="430"/>
      <c r="E1195" s="430"/>
      <c r="F1195" s="292" t="s">
        <v>786</v>
      </c>
      <c r="G1195" t="str">
        <f t="shared" ca="1" si="18"/>
        <v>да</v>
      </c>
    </row>
    <row r="1196" spans="1:7" ht="15" hidden="1" customHeight="1">
      <c r="A1196" s="444"/>
      <c r="B1196" s="430"/>
      <c r="C1196" s="431" t="s">
        <v>1536</v>
      </c>
      <c r="D1196" s="431"/>
      <c r="E1196" s="431"/>
      <c r="F1196" s="292" t="s">
        <v>786</v>
      </c>
      <c r="G1196" t="str">
        <f t="shared" ca="1" si="18"/>
        <v>да</v>
      </c>
    </row>
    <row r="1197" spans="1:7" ht="15" hidden="1" customHeight="1">
      <c r="A1197" s="444"/>
      <c r="B1197" s="430"/>
      <c r="C1197" s="430" t="s">
        <v>1090</v>
      </c>
      <c r="D1197" s="430"/>
      <c r="E1197" s="430"/>
      <c r="F1197" s="292" t="s">
        <v>786</v>
      </c>
      <c r="G1197" t="str">
        <f t="shared" ca="1" si="18"/>
        <v>да</v>
      </c>
    </row>
    <row r="1198" spans="1:7" ht="15" hidden="1" customHeight="1">
      <c r="A1198" s="444"/>
      <c r="B1198" s="430"/>
      <c r="C1198" s="430" t="s">
        <v>1419</v>
      </c>
      <c r="D1198" s="430"/>
      <c r="E1198" s="430"/>
      <c r="F1198" s="292" t="s">
        <v>786</v>
      </c>
      <c r="G1198" t="str">
        <f t="shared" ca="1" si="18"/>
        <v>да</v>
      </c>
    </row>
    <row r="1199" spans="1:7" ht="15" hidden="1" customHeight="1">
      <c r="A1199" s="444"/>
      <c r="B1199" s="430"/>
      <c r="C1199" s="431" t="s">
        <v>1537</v>
      </c>
      <c r="D1199" s="431"/>
      <c r="E1199" s="431"/>
      <c r="F1199" s="292" t="s">
        <v>786</v>
      </c>
      <c r="G1199" t="str">
        <f t="shared" ca="1" si="18"/>
        <v>да</v>
      </c>
    </row>
    <row r="1200" spans="1:7" ht="15" hidden="1" customHeight="1">
      <c r="A1200" s="444"/>
      <c r="B1200" s="430"/>
      <c r="C1200" s="430" t="s">
        <v>1421</v>
      </c>
      <c r="D1200" s="430"/>
      <c r="E1200" s="430"/>
      <c r="F1200" s="292" t="s">
        <v>786</v>
      </c>
      <c r="G1200" t="str">
        <f t="shared" ca="1" si="18"/>
        <v>да</v>
      </c>
    </row>
    <row r="1201" spans="1:7" ht="15" hidden="1" customHeight="1">
      <c r="A1201" s="430" t="s">
        <v>1489</v>
      </c>
      <c r="B1201" s="430"/>
      <c r="C1201" s="433" t="s">
        <v>1094</v>
      </c>
      <c r="D1201" s="433"/>
      <c r="E1201" s="433"/>
      <c r="F1201" s="292" t="s">
        <v>824</v>
      </c>
      <c r="G1201">
        <f t="shared" ca="1" si="18"/>
        <v>0</v>
      </c>
    </row>
    <row r="1202" spans="1:7" ht="15" hidden="1" customHeight="1">
      <c r="A1202" s="430"/>
      <c r="B1202" s="430"/>
      <c r="C1202" s="433" t="s">
        <v>1538</v>
      </c>
      <c r="D1202" s="433"/>
      <c r="E1202" s="433"/>
      <c r="F1202" s="292" t="s">
        <v>824</v>
      </c>
      <c r="G1202">
        <f t="shared" ca="1" si="18"/>
        <v>0</v>
      </c>
    </row>
    <row r="1203" spans="1:7" ht="15" hidden="1" customHeight="1">
      <c r="A1203" s="430"/>
      <c r="B1203" s="430"/>
      <c r="C1203" s="433" t="s">
        <v>1539</v>
      </c>
      <c r="D1203" s="433"/>
      <c r="E1203" s="433"/>
      <c r="F1203" s="292" t="s">
        <v>824</v>
      </c>
      <c r="G1203">
        <f t="shared" ca="1" si="18"/>
        <v>0</v>
      </c>
    </row>
    <row r="1204" spans="1:7" ht="15" hidden="1" customHeight="1">
      <c r="A1204" s="430"/>
      <c r="B1204" s="430"/>
      <c r="C1204" s="433" t="s">
        <v>1540</v>
      </c>
      <c r="D1204" s="433"/>
      <c r="E1204" s="433"/>
      <c r="F1204" s="292" t="s">
        <v>824</v>
      </c>
      <c r="G1204">
        <f t="shared" ca="1" si="18"/>
        <v>0</v>
      </c>
    </row>
    <row r="1205" spans="1:7" ht="15" hidden="1" customHeight="1">
      <c r="A1205" s="444" t="s">
        <v>1490</v>
      </c>
      <c r="B1205" s="436" t="s">
        <v>1488</v>
      </c>
      <c r="C1205" s="436"/>
      <c r="D1205" s="436"/>
      <c r="E1205" s="436"/>
      <c r="F1205" s="291" t="s">
        <v>786</v>
      </c>
      <c r="G1205" t="str">
        <f t="shared" ca="1" si="18"/>
        <v>4 класс</v>
      </c>
    </row>
    <row r="1206" spans="1:7" ht="15" hidden="1" customHeight="1">
      <c r="A1206" s="444"/>
      <c r="B1206" s="430" t="s">
        <v>1060</v>
      </c>
      <c r="C1206" s="431" t="s">
        <v>1065</v>
      </c>
      <c r="D1206" s="431"/>
      <c r="E1206" s="431"/>
      <c r="F1206" s="293" t="s">
        <v>890</v>
      </c>
      <c r="G1206">
        <f t="shared" ca="1" si="18"/>
        <v>21</v>
      </c>
    </row>
    <row r="1207" spans="1:7" ht="15" hidden="1" customHeight="1">
      <c r="A1207" s="444"/>
      <c r="B1207" s="430"/>
      <c r="C1207" s="431" t="s">
        <v>1066</v>
      </c>
      <c r="D1207" s="431"/>
      <c r="E1207" s="431"/>
      <c r="F1207" s="293" t="s">
        <v>890</v>
      </c>
      <c r="G1207">
        <f t="shared" ca="1" si="18"/>
        <v>0</v>
      </c>
    </row>
    <row r="1208" spans="1:7" ht="15" hidden="1" customHeight="1">
      <c r="A1208" s="444"/>
      <c r="B1208" s="430"/>
      <c r="C1208" s="431" t="s">
        <v>1067</v>
      </c>
      <c r="D1208" s="431"/>
      <c r="E1208" s="431"/>
      <c r="F1208" s="293" t="s">
        <v>890</v>
      </c>
      <c r="G1208">
        <f t="shared" ca="1" si="18"/>
        <v>0</v>
      </c>
    </row>
    <row r="1209" spans="1:7" ht="15" hidden="1" customHeight="1">
      <c r="A1209" s="444"/>
      <c r="B1209" s="430"/>
      <c r="C1209" s="431" t="s">
        <v>1068</v>
      </c>
      <c r="D1209" s="431"/>
      <c r="E1209" s="431"/>
      <c r="F1209" s="293" t="s">
        <v>890</v>
      </c>
      <c r="G1209">
        <f t="shared" ca="1" si="18"/>
        <v>6</v>
      </c>
    </row>
    <row r="1210" spans="1:7" ht="15" hidden="1" customHeight="1">
      <c r="A1210" s="444"/>
      <c r="B1210" s="430"/>
      <c r="C1210" s="431" t="s">
        <v>1069</v>
      </c>
      <c r="D1210" s="431" t="s">
        <v>1098</v>
      </c>
      <c r="E1210" s="431"/>
      <c r="F1210" s="293" t="s">
        <v>890</v>
      </c>
      <c r="G1210">
        <f t="shared" ca="1" si="18"/>
        <v>2</v>
      </c>
    </row>
    <row r="1211" spans="1:7" ht="15" hidden="1" customHeight="1">
      <c r="A1211" s="444"/>
      <c r="B1211" s="430"/>
      <c r="C1211" s="431"/>
      <c r="D1211" s="431" t="s">
        <v>1099</v>
      </c>
      <c r="E1211" s="431"/>
      <c r="F1211" s="293" t="s">
        <v>890</v>
      </c>
      <c r="G1211">
        <f t="shared" ca="1" si="18"/>
        <v>6</v>
      </c>
    </row>
    <row r="1212" spans="1:7" ht="15" hidden="1" customHeight="1">
      <c r="A1212" s="444"/>
      <c r="B1212" s="430"/>
      <c r="C1212" s="431"/>
      <c r="D1212" s="431" t="s">
        <v>1100</v>
      </c>
      <c r="E1212" s="431"/>
      <c r="F1212" s="293" t="s">
        <v>890</v>
      </c>
      <c r="G1212">
        <f t="shared" ca="1" si="18"/>
        <v>0</v>
      </c>
    </row>
    <row r="1213" spans="1:7" ht="15" hidden="1" customHeight="1">
      <c r="A1213" s="444"/>
      <c r="B1213" s="430" t="s">
        <v>1061</v>
      </c>
      <c r="C1213" s="431" t="s">
        <v>1070</v>
      </c>
      <c r="D1213" s="431"/>
      <c r="E1213" s="431"/>
      <c r="F1213" s="292" t="s">
        <v>786</v>
      </c>
      <c r="G1213" t="str">
        <f t="shared" ca="1" si="18"/>
        <v>– «Перспективная начальная школа»;</v>
      </c>
    </row>
    <row r="1214" spans="1:7" ht="15" hidden="1" customHeight="1">
      <c r="A1214" s="444"/>
      <c r="B1214" s="430"/>
      <c r="C1214" s="431" t="s">
        <v>1071</v>
      </c>
      <c r="D1214" s="431" t="s">
        <v>1101</v>
      </c>
      <c r="E1214" s="293" t="s">
        <v>1114</v>
      </c>
      <c r="F1214" s="292" t="s">
        <v>824</v>
      </c>
      <c r="G1214">
        <f t="shared" ca="1" si="18"/>
        <v>0</v>
      </c>
    </row>
    <row r="1215" spans="1:7" hidden="1">
      <c r="A1215" s="444"/>
      <c r="B1215" s="430"/>
      <c r="C1215" s="431"/>
      <c r="D1215" s="431"/>
      <c r="E1215" s="293" t="s">
        <v>1115</v>
      </c>
      <c r="F1215" s="292" t="s">
        <v>824</v>
      </c>
      <c r="G1215">
        <f t="shared" ca="1" si="18"/>
        <v>0</v>
      </c>
    </row>
    <row r="1216" spans="1:7" hidden="1">
      <c r="A1216" s="444"/>
      <c r="B1216" s="430"/>
      <c r="C1216" s="431"/>
      <c r="D1216" s="431"/>
      <c r="E1216" s="293" t="s">
        <v>1116</v>
      </c>
      <c r="F1216" s="292" t="s">
        <v>824</v>
      </c>
      <c r="G1216">
        <f t="shared" ca="1" si="18"/>
        <v>0</v>
      </c>
    </row>
    <row r="1217" spans="1:7" ht="15" hidden="1" customHeight="1">
      <c r="A1217" s="444"/>
      <c r="B1217" s="430"/>
      <c r="C1217" s="431"/>
      <c r="D1217" s="431" t="s">
        <v>1102</v>
      </c>
      <c r="E1217" s="431"/>
      <c r="F1217" s="292" t="s">
        <v>824</v>
      </c>
      <c r="G1217">
        <f t="shared" ca="1" si="18"/>
        <v>0</v>
      </c>
    </row>
    <row r="1218" spans="1:7" ht="15" hidden="1" customHeight="1">
      <c r="A1218" s="444"/>
      <c r="B1218" s="430"/>
      <c r="C1218" s="431" t="s">
        <v>1072</v>
      </c>
      <c r="D1218" s="431" t="s">
        <v>1103</v>
      </c>
      <c r="E1218" s="431"/>
      <c r="F1218" s="292" t="s">
        <v>824</v>
      </c>
      <c r="G1218">
        <f t="shared" ca="1" si="18"/>
        <v>21</v>
      </c>
    </row>
    <row r="1219" spans="1:7" ht="15" hidden="1" customHeight="1">
      <c r="A1219" s="444"/>
      <c r="B1219" s="430"/>
      <c r="C1219" s="431"/>
      <c r="D1219" s="431" t="s">
        <v>1104</v>
      </c>
      <c r="E1219" s="431"/>
      <c r="F1219" s="292" t="s">
        <v>824</v>
      </c>
      <c r="G1219" t="str">
        <f t="shared" ca="1" si="18"/>
        <v/>
      </c>
    </row>
    <row r="1220" spans="1:7" ht="15" hidden="1" customHeight="1">
      <c r="A1220" s="444"/>
      <c r="B1220" s="430"/>
      <c r="C1220" s="431" t="s">
        <v>1073</v>
      </c>
      <c r="D1220" s="431"/>
      <c r="E1220" s="431"/>
      <c r="F1220" s="292" t="s">
        <v>786</v>
      </c>
      <c r="G1220" t="str">
        <f t="shared" ca="1" si="18"/>
        <v>в первую смену</v>
      </c>
    </row>
    <row r="1221" spans="1:7" hidden="1">
      <c r="A1221" s="444"/>
      <c r="B1221" s="430"/>
      <c r="C1221" s="293"/>
      <c r="D1221" s="293"/>
      <c r="E1221" s="293" t="s">
        <v>1117</v>
      </c>
      <c r="F1221" s="292" t="s">
        <v>786</v>
      </c>
      <c r="G1221">
        <f t="shared" ref="G1221:G1284" ca="1" si="19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0</v>
      </c>
    </row>
    <row r="1222" spans="1:7" ht="15" hidden="1" customHeight="1">
      <c r="A1222" s="444"/>
      <c r="B1222" s="430"/>
      <c r="C1222" s="431" t="s">
        <v>1495</v>
      </c>
      <c r="D1222" s="431"/>
      <c r="E1222" s="431" t="s">
        <v>1118</v>
      </c>
      <c r="F1222" s="294" t="s">
        <v>786</v>
      </c>
      <c r="G1222">
        <f t="shared" ca="1" si="19"/>
        <v>0</v>
      </c>
    </row>
    <row r="1223" spans="1:7" hidden="1">
      <c r="A1223" s="444"/>
      <c r="B1223" s="430"/>
      <c r="C1223" s="431"/>
      <c r="D1223" s="431"/>
      <c r="E1223" s="431"/>
      <c r="F1223" s="294" t="s">
        <v>824</v>
      </c>
      <c r="G1223">
        <f t="shared" ca="1" si="19"/>
        <v>0</v>
      </c>
    </row>
    <row r="1224" spans="1:7" ht="15" hidden="1" customHeight="1">
      <c r="A1224" s="444"/>
      <c r="B1224" s="430"/>
      <c r="C1224" s="431"/>
      <c r="D1224" s="431"/>
      <c r="E1224" s="431" t="s">
        <v>1118</v>
      </c>
      <c r="F1224" s="294" t="s">
        <v>786</v>
      </c>
      <c r="G1224">
        <f t="shared" ca="1" si="19"/>
        <v>0</v>
      </c>
    </row>
    <row r="1225" spans="1:7" hidden="1">
      <c r="A1225" s="444"/>
      <c r="B1225" s="430"/>
      <c r="C1225" s="431"/>
      <c r="D1225" s="431"/>
      <c r="E1225" s="431"/>
      <c r="F1225" s="294" t="s">
        <v>824</v>
      </c>
      <c r="G1225">
        <f t="shared" ca="1" si="19"/>
        <v>0</v>
      </c>
    </row>
    <row r="1226" spans="1:7" ht="15" hidden="1" customHeight="1">
      <c r="A1226" s="444"/>
      <c r="B1226" s="430"/>
      <c r="C1226" s="431" t="s">
        <v>1496</v>
      </c>
      <c r="D1226" s="431"/>
      <c r="E1226" s="293" t="s">
        <v>1119</v>
      </c>
      <c r="F1226" s="294" t="s">
        <v>1125</v>
      </c>
      <c r="G1226">
        <f t="shared" ca="1" si="19"/>
        <v>0</v>
      </c>
    </row>
    <row r="1227" spans="1:7" hidden="1">
      <c r="A1227" s="444"/>
      <c r="B1227" s="430"/>
      <c r="C1227" s="431"/>
      <c r="D1227" s="431"/>
      <c r="E1227" s="293" t="s">
        <v>1120</v>
      </c>
      <c r="F1227" s="294" t="s">
        <v>824</v>
      </c>
      <c r="G1227">
        <f t="shared" ca="1" si="19"/>
        <v>0</v>
      </c>
    </row>
    <row r="1228" spans="1:7" ht="15" hidden="1" customHeight="1">
      <c r="A1228" s="444"/>
      <c r="B1228" s="430" t="s">
        <v>1062</v>
      </c>
      <c r="C1228" s="431" t="s">
        <v>1076</v>
      </c>
      <c r="D1228" s="431" t="s">
        <v>1105</v>
      </c>
      <c r="E1228" s="293" t="s">
        <v>1121</v>
      </c>
      <c r="F1228" s="292" t="s">
        <v>824</v>
      </c>
      <c r="G1228">
        <f t="shared" ca="1" si="19"/>
        <v>0</v>
      </c>
    </row>
    <row r="1229" spans="1:7" hidden="1">
      <c r="A1229" s="444"/>
      <c r="B1229" s="430"/>
      <c r="C1229" s="431"/>
      <c r="D1229" s="431"/>
      <c r="E1229" s="293" t="s">
        <v>1122</v>
      </c>
      <c r="F1229" s="292" t="s">
        <v>824</v>
      </c>
      <c r="G1229">
        <f t="shared" ca="1" si="19"/>
        <v>0</v>
      </c>
    </row>
    <row r="1230" spans="1:7" ht="15" hidden="1" customHeight="1">
      <c r="A1230" s="444"/>
      <c r="B1230" s="430"/>
      <c r="C1230" s="431"/>
      <c r="D1230" s="431" t="s">
        <v>1106</v>
      </c>
      <c r="E1230" s="293" t="s">
        <v>1121</v>
      </c>
      <c r="F1230" s="292" t="s">
        <v>824</v>
      </c>
      <c r="G1230">
        <f t="shared" ca="1" si="19"/>
        <v>0</v>
      </c>
    </row>
    <row r="1231" spans="1:7" hidden="1">
      <c r="A1231" s="444"/>
      <c r="B1231" s="430"/>
      <c r="C1231" s="431"/>
      <c r="D1231" s="431"/>
      <c r="E1231" s="293" t="s">
        <v>1122</v>
      </c>
      <c r="F1231" s="292" t="s">
        <v>824</v>
      </c>
      <c r="G1231">
        <f t="shared" ca="1" si="19"/>
        <v>0</v>
      </c>
    </row>
    <row r="1232" spans="1:7" ht="15" hidden="1" customHeight="1">
      <c r="A1232" s="444"/>
      <c r="B1232" s="430"/>
      <c r="C1232" s="431"/>
      <c r="D1232" s="431" t="s">
        <v>1107</v>
      </c>
      <c r="E1232" s="293" t="s">
        <v>1121</v>
      </c>
      <c r="F1232" s="292" t="s">
        <v>824</v>
      </c>
      <c r="G1232">
        <f t="shared" ca="1" si="19"/>
        <v>0</v>
      </c>
    </row>
    <row r="1233" spans="1:7" hidden="1">
      <c r="A1233" s="444"/>
      <c r="B1233" s="430"/>
      <c r="C1233" s="431"/>
      <c r="D1233" s="431"/>
      <c r="E1233" s="293" t="s">
        <v>1122</v>
      </c>
      <c r="F1233" s="292" t="s">
        <v>824</v>
      </c>
      <c r="G1233">
        <f t="shared" ca="1" si="19"/>
        <v>0</v>
      </c>
    </row>
    <row r="1234" spans="1:7" ht="15" hidden="1" customHeight="1">
      <c r="A1234" s="444"/>
      <c r="B1234" s="430"/>
      <c r="C1234" s="431"/>
      <c r="D1234" s="431" t="s">
        <v>1108</v>
      </c>
      <c r="E1234" s="293" t="s">
        <v>1121</v>
      </c>
      <c r="F1234" s="292" t="s">
        <v>824</v>
      </c>
      <c r="G1234">
        <f t="shared" ca="1" si="19"/>
        <v>0</v>
      </c>
    </row>
    <row r="1235" spans="1:7" hidden="1">
      <c r="A1235" s="444"/>
      <c r="B1235" s="430"/>
      <c r="C1235" s="431"/>
      <c r="D1235" s="431"/>
      <c r="E1235" s="293" t="s">
        <v>1122</v>
      </c>
      <c r="F1235" s="292" t="s">
        <v>824</v>
      </c>
      <c r="G1235">
        <f t="shared" ca="1" si="19"/>
        <v>0</v>
      </c>
    </row>
    <row r="1236" spans="1:7" ht="15" hidden="1" customHeight="1">
      <c r="A1236" s="444"/>
      <c r="B1236" s="430"/>
      <c r="C1236" s="431"/>
      <c r="D1236" s="431" t="s">
        <v>1109</v>
      </c>
      <c r="E1236" s="293" t="s">
        <v>1121</v>
      </c>
      <c r="F1236" s="292" t="s">
        <v>824</v>
      </c>
      <c r="G1236">
        <f t="shared" ca="1" si="19"/>
        <v>0</v>
      </c>
    </row>
    <row r="1237" spans="1:7" hidden="1">
      <c r="A1237" s="444"/>
      <c r="B1237" s="430"/>
      <c r="C1237" s="431"/>
      <c r="D1237" s="431"/>
      <c r="E1237" s="293" t="s">
        <v>1122</v>
      </c>
      <c r="F1237" s="292" t="s">
        <v>824</v>
      </c>
      <c r="G1237">
        <f t="shared" ca="1" si="19"/>
        <v>0</v>
      </c>
    </row>
    <row r="1238" spans="1:7" ht="15" hidden="1" customHeight="1">
      <c r="A1238" s="444"/>
      <c r="B1238" s="430"/>
      <c r="C1238" s="431"/>
      <c r="D1238" s="431" t="s">
        <v>1110</v>
      </c>
      <c r="E1238" s="293" t="s">
        <v>1121</v>
      </c>
      <c r="F1238" s="292" t="s">
        <v>824</v>
      </c>
      <c r="G1238">
        <f t="shared" ca="1" si="19"/>
        <v>0</v>
      </c>
    </row>
    <row r="1239" spans="1:7" hidden="1">
      <c r="A1239" s="444"/>
      <c r="B1239" s="430"/>
      <c r="C1239" s="431"/>
      <c r="D1239" s="431"/>
      <c r="E1239" s="293" t="s">
        <v>1122</v>
      </c>
      <c r="F1239" s="292" t="s">
        <v>824</v>
      </c>
      <c r="G1239">
        <f t="shared" ca="1" si="19"/>
        <v>0</v>
      </c>
    </row>
    <row r="1240" spans="1:7" ht="15" hidden="1" customHeight="1">
      <c r="A1240" s="444"/>
      <c r="B1240" s="430" t="s">
        <v>1063</v>
      </c>
      <c r="C1240" s="431" t="s">
        <v>1077</v>
      </c>
      <c r="D1240" s="431"/>
      <c r="E1240" s="431"/>
      <c r="F1240" s="292" t="s">
        <v>786</v>
      </c>
      <c r="G1240" t="str">
        <f t="shared" ca="1" si="19"/>
        <v xml:space="preserve">от 1,5 до 1,75 ставки </v>
      </c>
    </row>
    <row r="1241" spans="1:7" ht="15" hidden="1" customHeight="1">
      <c r="A1241" s="444"/>
      <c r="B1241" s="430"/>
      <c r="C1241" s="431" t="s">
        <v>1078</v>
      </c>
      <c r="D1241" s="431"/>
      <c r="E1241" s="431"/>
      <c r="F1241" s="292" t="s">
        <v>786</v>
      </c>
      <c r="G1241" t="str">
        <f t="shared" ca="1" si="19"/>
        <v>высшее педагогическое образование по направлению подготовки, соответствующему преподаваемому предмету</v>
      </c>
    </row>
    <row r="1242" spans="1:7" ht="15" hidden="1" customHeight="1">
      <c r="A1242" s="444"/>
      <c r="B1242" s="430"/>
      <c r="C1242" s="431" t="s">
        <v>1079</v>
      </c>
      <c r="D1242" s="431"/>
      <c r="E1242" s="431"/>
      <c r="F1242" s="292" t="s">
        <v>1126</v>
      </c>
      <c r="G1242">
        <f t="shared" ca="1" si="19"/>
        <v>0</v>
      </c>
    </row>
    <row r="1243" spans="1:7" ht="15" hidden="1" customHeight="1">
      <c r="A1243" s="444"/>
      <c r="B1243" s="430"/>
      <c r="C1243" s="431" t="s">
        <v>1080</v>
      </c>
      <c r="D1243" s="431" t="s">
        <v>1111</v>
      </c>
      <c r="E1243" s="431"/>
      <c r="F1243" s="292" t="s">
        <v>786</v>
      </c>
      <c r="G1243">
        <f t="shared" ca="1" si="19"/>
        <v>0</v>
      </c>
    </row>
    <row r="1244" spans="1:7" ht="15" hidden="1" customHeight="1">
      <c r="A1244" s="444"/>
      <c r="B1244" s="430"/>
      <c r="C1244" s="431"/>
      <c r="D1244" s="431" t="s">
        <v>1112</v>
      </c>
      <c r="E1244" s="431"/>
      <c r="F1244" s="292" t="s">
        <v>786</v>
      </c>
      <c r="G1244">
        <f t="shared" ca="1" si="19"/>
        <v>0</v>
      </c>
    </row>
    <row r="1245" spans="1:7" ht="15" hidden="1" customHeight="1">
      <c r="A1245" s="444"/>
      <c r="B1245" s="430"/>
      <c r="C1245" s="431"/>
      <c r="D1245" s="431" t="s">
        <v>1113</v>
      </c>
      <c r="E1245" s="431"/>
      <c r="F1245" s="292" t="s">
        <v>786</v>
      </c>
      <c r="G1245">
        <f t="shared" ca="1" si="19"/>
        <v>0</v>
      </c>
    </row>
    <row r="1246" spans="1:7" ht="15" hidden="1" customHeight="1">
      <c r="A1246" s="444"/>
      <c r="B1246" s="430"/>
      <c r="C1246" s="431" t="s">
        <v>1081</v>
      </c>
      <c r="D1246" s="431"/>
      <c r="E1246" s="431"/>
      <c r="F1246" s="292" t="s">
        <v>786</v>
      </c>
      <c r="G1246" t="str">
        <f t="shared" ca="1" si="19"/>
        <v xml:space="preserve">от 20 до 25 лет </v>
      </c>
    </row>
    <row r="1247" spans="1:7" ht="15" hidden="1" customHeight="1">
      <c r="A1247" s="444"/>
      <c r="B1247" s="430"/>
      <c r="C1247" s="431" t="s">
        <v>1082</v>
      </c>
      <c r="D1247" s="431"/>
      <c r="E1247" s="431"/>
      <c r="F1247" s="292" t="s">
        <v>786</v>
      </c>
      <c r="G1247" t="str">
        <f t="shared" ca="1" si="19"/>
        <v xml:space="preserve">первая квалификационная категория </v>
      </c>
    </row>
    <row r="1248" spans="1:7" ht="15" hidden="1" customHeight="1">
      <c r="A1248" s="444"/>
      <c r="B1248" s="430"/>
      <c r="C1248" s="431" t="s">
        <v>1497</v>
      </c>
      <c r="D1248" s="431"/>
      <c r="E1248" s="293" t="s">
        <v>1123</v>
      </c>
      <c r="F1248" s="292" t="s">
        <v>1126</v>
      </c>
      <c r="G1248">
        <f t="shared" ca="1" si="19"/>
        <v>0</v>
      </c>
    </row>
    <row r="1249" spans="1:7" hidden="1">
      <c r="A1249" s="444"/>
      <c r="B1249" s="430"/>
      <c r="C1249" s="431"/>
      <c r="D1249" s="431"/>
      <c r="E1249" s="293" t="s">
        <v>1124</v>
      </c>
      <c r="F1249" s="292" t="s">
        <v>786</v>
      </c>
      <c r="G1249">
        <f t="shared" ca="1" si="19"/>
        <v>2019</v>
      </c>
    </row>
    <row r="1250" spans="1:7" hidden="1">
      <c r="A1250" s="444"/>
      <c r="B1250" s="430"/>
      <c r="C1250" s="431"/>
      <c r="D1250" s="431"/>
      <c r="E1250" s="293" t="s">
        <v>1113</v>
      </c>
      <c r="F1250" s="292" t="s">
        <v>1127</v>
      </c>
      <c r="G1250" t="str">
        <f t="shared" ca="1" si="19"/>
        <v xml:space="preserve">СКИРО ПК и ПРО </v>
      </c>
    </row>
    <row r="1251" spans="1:7" ht="15" hidden="1" customHeight="1">
      <c r="A1251" s="444"/>
      <c r="B1251" s="430" t="s">
        <v>1064</v>
      </c>
      <c r="C1251" s="430" t="s">
        <v>1533</v>
      </c>
      <c r="D1251" s="430"/>
      <c r="E1251" s="430"/>
      <c r="F1251" s="292" t="s">
        <v>786</v>
      </c>
      <c r="G1251" t="str">
        <f t="shared" ca="1" si="19"/>
        <v>да</v>
      </c>
    </row>
    <row r="1252" spans="1:7" ht="15" hidden="1" customHeight="1">
      <c r="A1252" s="444"/>
      <c r="B1252" s="430"/>
      <c r="C1252" s="430" t="s">
        <v>1085</v>
      </c>
      <c r="D1252" s="430"/>
      <c r="E1252" s="430"/>
      <c r="F1252" s="292" t="s">
        <v>786</v>
      </c>
      <c r="G1252" t="str">
        <f t="shared" ca="1" si="19"/>
        <v>да</v>
      </c>
    </row>
    <row r="1253" spans="1:7" ht="15" hidden="1" customHeight="1">
      <c r="A1253" s="444"/>
      <c r="B1253" s="430"/>
      <c r="C1253" s="430" t="s">
        <v>1534</v>
      </c>
      <c r="D1253" s="430"/>
      <c r="E1253" s="430"/>
      <c r="F1253" s="292" t="s">
        <v>786</v>
      </c>
      <c r="G1253" t="str">
        <f t="shared" ca="1" si="19"/>
        <v>да</v>
      </c>
    </row>
    <row r="1254" spans="1:7" ht="15" hidden="1" customHeight="1">
      <c r="A1254" s="444"/>
      <c r="B1254" s="430"/>
      <c r="C1254" s="430" t="s">
        <v>1535</v>
      </c>
      <c r="D1254" s="430"/>
      <c r="E1254" s="430"/>
      <c r="F1254" s="292" t="s">
        <v>786</v>
      </c>
      <c r="G1254" t="str">
        <f t="shared" ca="1" si="19"/>
        <v>да</v>
      </c>
    </row>
    <row r="1255" spans="1:7" ht="15" hidden="1" customHeight="1">
      <c r="A1255" s="444"/>
      <c r="B1255" s="430"/>
      <c r="C1255" s="430" t="s">
        <v>1417</v>
      </c>
      <c r="D1255" s="430"/>
      <c r="E1255" s="430"/>
      <c r="F1255" s="292" t="s">
        <v>786</v>
      </c>
      <c r="G1255" t="str">
        <f t="shared" ca="1" si="19"/>
        <v>да</v>
      </c>
    </row>
    <row r="1256" spans="1:7" ht="15" hidden="1" customHeight="1">
      <c r="A1256" s="444"/>
      <c r="B1256" s="430"/>
      <c r="C1256" s="431" t="s">
        <v>1536</v>
      </c>
      <c r="D1256" s="431"/>
      <c r="E1256" s="431"/>
      <c r="F1256" s="292" t="s">
        <v>786</v>
      </c>
      <c r="G1256" t="str">
        <f t="shared" ca="1" si="19"/>
        <v>да</v>
      </c>
    </row>
    <row r="1257" spans="1:7" ht="15" hidden="1" customHeight="1">
      <c r="A1257" s="444"/>
      <c r="B1257" s="430"/>
      <c r="C1257" s="430" t="s">
        <v>1090</v>
      </c>
      <c r="D1257" s="430"/>
      <c r="E1257" s="430"/>
      <c r="F1257" s="292" t="s">
        <v>786</v>
      </c>
      <c r="G1257" t="str">
        <f t="shared" ca="1" si="19"/>
        <v>да</v>
      </c>
    </row>
    <row r="1258" spans="1:7" ht="15" hidden="1" customHeight="1">
      <c r="A1258" s="444"/>
      <c r="B1258" s="430"/>
      <c r="C1258" s="430" t="s">
        <v>1419</v>
      </c>
      <c r="D1258" s="430"/>
      <c r="E1258" s="430"/>
      <c r="F1258" s="292" t="s">
        <v>786</v>
      </c>
      <c r="G1258" t="str">
        <f t="shared" ca="1" si="19"/>
        <v>да</v>
      </c>
    </row>
    <row r="1259" spans="1:7" ht="15" hidden="1" customHeight="1">
      <c r="A1259" s="444"/>
      <c r="B1259" s="430"/>
      <c r="C1259" s="431" t="s">
        <v>1537</v>
      </c>
      <c r="D1259" s="431"/>
      <c r="E1259" s="431"/>
      <c r="F1259" s="292" t="s">
        <v>786</v>
      </c>
      <c r="G1259" t="str">
        <f t="shared" ca="1" si="19"/>
        <v>да</v>
      </c>
    </row>
    <row r="1260" spans="1:7" ht="15" hidden="1" customHeight="1">
      <c r="A1260" s="444"/>
      <c r="B1260" s="430"/>
      <c r="C1260" s="430" t="s">
        <v>1421</v>
      </c>
      <c r="D1260" s="430"/>
      <c r="E1260" s="430"/>
      <c r="F1260" s="292" t="s">
        <v>786</v>
      </c>
      <c r="G1260" t="str">
        <f t="shared" ca="1" si="19"/>
        <v>да</v>
      </c>
    </row>
    <row r="1261" spans="1:7" ht="15" hidden="1" customHeight="1">
      <c r="A1261" s="430" t="s">
        <v>1489</v>
      </c>
      <c r="B1261" s="430"/>
      <c r="C1261" s="433" t="s">
        <v>1094</v>
      </c>
      <c r="D1261" s="433"/>
      <c r="E1261" s="433"/>
      <c r="F1261" s="292" t="s">
        <v>824</v>
      </c>
      <c r="G1261">
        <f t="shared" ca="1" si="19"/>
        <v>0</v>
      </c>
    </row>
    <row r="1262" spans="1:7" ht="15" hidden="1" customHeight="1">
      <c r="A1262" s="430"/>
      <c r="B1262" s="430"/>
      <c r="C1262" s="433" t="s">
        <v>1538</v>
      </c>
      <c r="D1262" s="433"/>
      <c r="E1262" s="433"/>
      <c r="F1262" s="292" t="s">
        <v>824</v>
      </c>
      <c r="G1262">
        <f t="shared" ca="1" si="19"/>
        <v>0</v>
      </c>
    </row>
    <row r="1263" spans="1:7" ht="15" hidden="1" customHeight="1">
      <c r="A1263" s="430"/>
      <c r="B1263" s="430"/>
      <c r="C1263" s="433" t="s">
        <v>1539</v>
      </c>
      <c r="D1263" s="433"/>
      <c r="E1263" s="433"/>
      <c r="F1263" s="292" t="s">
        <v>824</v>
      </c>
      <c r="G1263">
        <f t="shared" ca="1" si="19"/>
        <v>0</v>
      </c>
    </row>
    <row r="1264" spans="1:7" ht="15" hidden="1" customHeight="1">
      <c r="A1264" s="430"/>
      <c r="B1264" s="430"/>
      <c r="C1264" s="433" t="s">
        <v>1540</v>
      </c>
      <c r="D1264" s="433"/>
      <c r="E1264" s="433"/>
      <c r="F1264" s="292" t="s">
        <v>824</v>
      </c>
      <c r="G1264">
        <f t="shared" ca="1" si="19"/>
        <v>0</v>
      </c>
    </row>
    <row r="1265" spans="1:7" ht="15" hidden="1" customHeight="1">
      <c r="A1265" s="444" t="s">
        <v>1490</v>
      </c>
      <c r="B1265" s="436" t="s">
        <v>1488</v>
      </c>
      <c r="C1265" s="436"/>
      <c r="D1265" s="436"/>
      <c r="E1265" s="436"/>
      <c r="F1265" s="291" t="s">
        <v>786</v>
      </c>
      <c r="G1265" t="str">
        <f t="shared" ca="1" si="19"/>
        <v>NULL</v>
      </c>
    </row>
    <row r="1266" spans="1:7" ht="15" hidden="1" customHeight="1">
      <c r="A1266" s="444"/>
      <c r="B1266" s="430" t="s">
        <v>1060</v>
      </c>
      <c r="C1266" s="431" t="s">
        <v>1065</v>
      </c>
      <c r="D1266" s="431"/>
      <c r="E1266" s="431"/>
      <c r="F1266" s="293" t="s">
        <v>890</v>
      </c>
      <c r="G1266" t="str">
        <f t="shared" ca="1" si="19"/>
        <v>NULL</v>
      </c>
    </row>
    <row r="1267" spans="1:7" ht="15" hidden="1" customHeight="1">
      <c r="A1267" s="444"/>
      <c r="B1267" s="430"/>
      <c r="C1267" s="431" t="s">
        <v>1066</v>
      </c>
      <c r="D1267" s="431"/>
      <c r="E1267" s="431"/>
      <c r="F1267" s="293" t="s">
        <v>890</v>
      </c>
      <c r="G1267" t="str">
        <f t="shared" ca="1" si="19"/>
        <v>NULL</v>
      </c>
    </row>
    <row r="1268" spans="1:7" ht="15" hidden="1" customHeight="1">
      <c r="A1268" s="444"/>
      <c r="B1268" s="430"/>
      <c r="C1268" s="431" t="s">
        <v>1067</v>
      </c>
      <c r="D1268" s="431"/>
      <c r="E1268" s="431"/>
      <c r="F1268" s="293" t="s">
        <v>890</v>
      </c>
      <c r="G1268" t="str">
        <f t="shared" ca="1" si="19"/>
        <v>NULL</v>
      </c>
    </row>
    <row r="1269" spans="1:7" ht="15" hidden="1" customHeight="1">
      <c r="A1269" s="444"/>
      <c r="B1269" s="430"/>
      <c r="C1269" s="431" t="s">
        <v>1068</v>
      </c>
      <c r="D1269" s="431"/>
      <c r="E1269" s="431"/>
      <c r="F1269" s="293" t="s">
        <v>890</v>
      </c>
      <c r="G1269" t="str">
        <f t="shared" ca="1" si="19"/>
        <v>NULL</v>
      </c>
    </row>
    <row r="1270" spans="1:7" ht="15" hidden="1" customHeight="1">
      <c r="A1270" s="444"/>
      <c r="B1270" s="430"/>
      <c r="C1270" s="431" t="s">
        <v>1069</v>
      </c>
      <c r="D1270" s="431" t="s">
        <v>1098</v>
      </c>
      <c r="E1270" s="431"/>
      <c r="F1270" s="293" t="s">
        <v>890</v>
      </c>
      <c r="G1270" t="str">
        <f t="shared" ca="1" si="19"/>
        <v>NULL</v>
      </c>
    </row>
    <row r="1271" spans="1:7" ht="15" hidden="1" customHeight="1">
      <c r="A1271" s="444"/>
      <c r="B1271" s="430"/>
      <c r="C1271" s="431"/>
      <c r="D1271" s="431" t="s">
        <v>1099</v>
      </c>
      <c r="E1271" s="431"/>
      <c r="F1271" s="293" t="s">
        <v>890</v>
      </c>
      <c r="G1271" t="str">
        <f t="shared" ca="1" si="19"/>
        <v>NULL</v>
      </c>
    </row>
    <row r="1272" spans="1:7" ht="15" hidden="1" customHeight="1">
      <c r="A1272" s="444"/>
      <c r="B1272" s="430"/>
      <c r="C1272" s="431"/>
      <c r="D1272" s="431" t="s">
        <v>1100</v>
      </c>
      <c r="E1272" s="431"/>
      <c r="F1272" s="293" t="s">
        <v>890</v>
      </c>
      <c r="G1272" t="str">
        <f t="shared" ca="1" si="19"/>
        <v>NULL</v>
      </c>
    </row>
    <row r="1273" spans="1:7" ht="15" hidden="1" customHeight="1">
      <c r="A1273" s="444"/>
      <c r="B1273" s="430" t="s">
        <v>1061</v>
      </c>
      <c r="C1273" s="431" t="s">
        <v>1070</v>
      </c>
      <c r="D1273" s="431"/>
      <c r="E1273" s="431"/>
      <c r="F1273" s="292" t="s">
        <v>786</v>
      </c>
      <c r="G1273" t="str">
        <f t="shared" ca="1" si="19"/>
        <v>NULL</v>
      </c>
    </row>
    <row r="1274" spans="1:7" ht="15" hidden="1" customHeight="1">
      <c r="A1274" s="444"/>
      <c r="B1274" s="430"/>
      <c r="C1274" s="431" t="s">
        <v>1071</v>
      </c>
      <c r="D1274" s="431" t="s">
        <v>1101</v>
      </c>
      <c r="E1274" s="293" t="s">
        <v>1114</v>
      </c>
      <c r="F1274" s="292" t="s">
        <v>824</v>
      </c>
      <c r="G1274" t="str">
        <f t="shared" ca="1" si="19"/>
        <v>NULL</v>
      </c>
    </row>
    <row r="1275" spans="1:7" hidden="1">
      <c r="A1275" s="444"/>
      <c r="B1275" s="430"/>
      <c r="C1275" s="431"/>
      <c r="D1275" s="431"/>
      <c r="E1275" s="293" t="s">
        <v>1115</v>
      </c>
      <c r="F1275" s="292" t="s">
        <v>824</v>
      </c>
      <c r="G1275" t="str">
        <f t="shared" ca="1" si="19"/>
        <v>NULL</v>
      </c>
    </row>
    <row r="1276" spans="1:7" hidden="1">
      <c r="A1276" s="444"/>
      <c r="B1276" s="430"/>
      <c r="C1276" s="431"/>
      <c r="D1276" s="431"/>
      <c r="E1276" s="293" t="s">
        <v>1116</v>
      </c>
      <c r="F1276" s="292" t="s">
        <v>824</v>
      </c>
      <c r="G1276" t="str">
        <f t="shared" ca="1" si="19"/>
        <v>NULL</v>
      </c>
    </row>
    <row r="1277" spans="1:7" ht="15" hidden="1" customHeight="1">
      <c r="A1277" s="444"/>
      <c r="B1277" s="430"/>
      <c r="C1277" s="431"/>
      <c r="D1277" s="431" t="s">
        <v>1102</v>
      </c>
      <c r="E1277" s="431"/>
      <c r="F1277" s="292" t="s">
        <v>824</v>
      </c>
      <c r="G1277" t="str">
        <f t="shared" ca="1" si="19"/>
        <v>NULL</v>
      </c>
    </row>
    <row r="1278" spans="1:7" ht="15" hidden="1" customHeight="1">
      <c r="A1278" s="444"/>
      <c r="B1278" s="430"/>
      <c r="C1278" s="431" t="s">
        <v>1072</v>
      </c>
      <c r="D1278" s="431" t="s">
        <v>1103</v>
      </c>
      <c r="E1278" s="431"/>
      <c r="F1278" s="292" t="s">
        <v>824</v>
      </c>
      <c r="G1278" t="str">
        <f t="shared" ca="1" si="19"/>
        <v>NULL</v>
      </c>
    </row>
    <row r="1279" spans="1:7" ht="15" hidden="1" customHeight="1">
      <c r="A1279" s="444"/>
      <c r="B1279" s="430"/>
      <c r="C1279" s="431"/>
      <c r="D1279" s="431" t="s">
        <v>1104</v>
      </c>
      <c r="E1279" s="431"/>
      <c r="F1279" s="292" t="s">
        <v>824</v>
      </c>
      <c r="G1279" t="str">
        <f t="shared" ca="1" si="19"/>
        <v>NULL</v>
      </c>
    </row>
    <row r="1280" spans="1:7" ht="15" hidden="1" customHeight="1">
      <c r="A1280" s="444"/>
      <c r="B1280" s="430"/>
      <c r="C1280" s="431" t="s">
        <v>1073</v>
      </c>
      <c r="D1280" s="431"/>
      <c r="E1280" s="431"/>
      <c r="F1280" s="292" t="s">
        <v>786</v>
      </c>
      <c r="G1280" t="str">
        <f t="shared" ca="1" si="19"/>
        <v>NULL</v>
      </c>
    </row>
    <row r="1281" spans="1:7" hidden="1">
      <c r="A1281" s="444"/>
      <c r="B1281" s="430"/>
      <c r="C1281" s="293"/>
      <c r="D1281" s="293"/>
      <c r="E1281" s="293" t="s">
        <v>1117</v>
      </c>
      <c r="F1281" s="292" t="s">
        <v>786</v>
      </c>
      <c r="G1281" t="str">
        <f t="shared" ca="1" si="19"/>
        <v>NULL</v>
      </c>
    </row>
    <row r="1282" spans="1:7" ht="15" hidden="1" customHeight="1">
      <c r="A1282" s="444"/>
      <c r="B1282" s="430"/>
      <c r="C1282" s="431" t="s">
        <v>1495</v>
      </c>
      <c r="D1282" s="431"/>
      <c r="E1282" s="431" t="s">
        <v>1118</v>
      </c>
      <c r="F1282" s="294" t="s">
        <v>786</v>
      </c>
      <c r="G1282" t="str">
        <f t="shared" ca="1" si="19"/>
        <v>NULL</v>
      </c>
    </row>
    <row r="1283" spans="1:7" hidden="1">
      <c r="A1283" s="444"/>
      <c r="B1283" s="430"/>
      <c r="C1283" s="431"/>
      <c r="D1283" s="431"/>
      <c r="E1283" s="431"/>
      <c r="F1283" s="294" t="s">
        <v>824</v>
      </c>
      <c r="G1283" t="str">
        <f t="shared" ca="1" si="19"/>
        <v>NULL</v>
      </c>
    </row>
    <row r="1284" spans="1:7" ht="15" hidden="1" customHeight="1">
      <c r="A1284" s="444"/>
      <c r="B1284" s="430"/>
      <c r="C1284" s="431"/>
      <c r="D1284" s="431"/>
      <c r="E1284" s="431" t="s">
        <v>1118</v>
      </c>
      <c r="F1284" s="294" t="s">
        <v>786</v>
      </c>
      <c r="G1284" t="str">
        <f t="shared" ca="1" si="19"/>
        <v>NULL</v>
      </c>
    </row>
    <row r="1285" spans="1:7" hidden="1">
      <c r="A1285" s="444"/>
      <c r="B1285" s="430"/>
      <c r="C1285" s="431"/>
      <c r="D1285" s="431"/>
      <c r="E1285" s="431"/>
      <c r="F1285" s="294" t="s">
        <v>824</v>
      </c>
      <c r="G1285" t="str">
        <f t="shared" ref="G1285:G1348" ca="1" si="20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NULL</v>
      </c>
    </row>
    <row r="1286" spans="1:7" ht="15" hidden="1" customHeight="1">
      <c r="A1286" s="444"/>
      <c r="B1286" s="430"/>
      <c r="C1286" s="431" t="s">
        <v>1496</v>
      </c>
      <c r="D1286" s="431"/>
      <c r="E1286" s="293" t="s">
        <v>1119</v>
      </c>
      <c r="F1286" s="294" t="s">
        <v>1125</v>
      </c>
      <c r="G1286" t="str">
        <f t="shared" ca="1" si="20"/>
        <v>NULL</v>
      </c>
    </row>
    <row r="1287" spans="1:7" hidden="1">
      <c r="A1287" s="444"/>
      <c r="B1287" s="430"/>
      <c r="C1287" s="431"/>
      <c r="D1287" s="431"/>
      <c r="E1287" s="293" t="s">
        <v>1120</v>
      </c>
      <c r="F1287" s="294" t="s">
        <v>824</v>
      </c>
      <c r="G1287" t="str">
        <f t="shared" ca="1" si="20"/>
        <v>NULL</v>
      </c>
    </row>
    <row r="1288" spans="1:7" ht="15" hidden="1" customHeight="1">
      <c r="A1288" s="444"/>
      <c r="B1288" s="430" t="s">
        <v>1062</v>
      </c>
      <c r="C1288" s="431" t="s">
        <v>1076</v>
      </c>
      <c r="D1288" s="431" t="s">
        <v>1105</v>
      </c>
      <c r="E1288" s="293" t="s">
        <v>1121</v>
      </c>
      <c r="F1288" s="292" t="s">
        <v>824</v>
      </c>
      <c r="G1288" t="str">
        <f t="shared" ca="1" si="20"/>
        <v>NULL</v>
      </c>
    </row>
    <row r="1289" spans="1:7" hidden="1">
      <c r="A1289" s="444"/>
      <c r="B1289" s="430"/>
      <c r="C1289" s="431"/>
      <c r="D1289" s="431"/>
      <c r="E1289" s="293" t="s">
        <v>1122</v>
      </c>
      <c r="F1289" s="292" t="s">
        <v>824</v>
      </c>
      <c r="G1289" t="str">
        <f t="shared" ca="1" si="20"/>
        <v>NULL</v>
      </c>
    </row>
    <row r="1290" spans="1:7" ht="15" hidden="1" customHeight="1">
      <c r="A1290" s="444"/>
      <c r="B1290" s="430"/>
      <c r="C1290" s="431"/>
      <c r="D1290" s="431" t="s">
        <v>1106</v>
      </c>
      <c r="E1290" s="293" t="s">
        <v>1121</v>
      </c>
      <c r="F1290" s="292" t="s">
        <v>824</v>
      </c>
      <c r="G1290" t="str">
        <f t="shared" ca="1" si="20"/>
        <v>NULL</v>
      </c>
    </row>
    <row r="1291" spans="1:7" hidden="1">
      <c r="A1291" s="444"/>
      <c r="B1291" s="430"/>
      <c r="C1291" s="431"/>
      <c r="D1291" s="431"/>
      <c r="E1291" s="293" t="s">
        <v>1122</v>
      </c>
      <c r="F1291" s="292" t="s">
        <v>824</v>
      </c>
      <c r="G1291" t="str">
        <f t="shared" ca="1" si="20"/>
        <v>NULL</v>
      </c>
    </row>
    <row r="1292" spans="1:7" ht="15" hidden="1" customHeight="1">
      <c r="A1292" s="444"/>
      <c r="B1292" s="430"/>
      <c r="C1292" s="431"/>
      <c r="D1292" s="431" t="s">
        <v>1107</v>
      </c>
      <c r="E1292" s="293" t="s">
        <v>1121</v>
      </c>
      <c r="F1292" s="292" t="s">
        <v>824</v>
      </c>
      <c r="G1292" t="str">
        <f t="shared" ca="1" si="20"/>
        <v>NULL</v>
      </c>
    </row>
    <row r="1293" spans="1:7" hidden="1">
      <c r="A1293" s="444"/>
      <c r="B1293" s="430"/>
      <c r="C1293" s="431"/>
      <c r="D1293" s="431"/>
      <c r="E1293" s="293" t="s">
        <v>1122</v>
      </c>
      <c r="F1293" s="292" t="s">
        <v>824</v>
      </c>
      <c r="G1293" t="str">
        <f t="shared" ca="1" si="20"/>
        <v>NULL</v>
      </c>
    </row>
    <row r="1294" spans="1:7" ht="15" hidden="1" customHeight="1">
      <c r="A1294" s="444"/>
      <c r="B1294" s="430"/>
      <c r="C1294" s="431"/>
      <c r="D1294" s="431" t="s">
        <v>1108</v>
      </c>
      <c r="E1294" s="293" t="s">
        <v>1121</v>
      </c>
      <c r="F1294" s="292" t="s">
        <v>824</v>
      </c>
      <c r="G1294" t="str">
        <f t="shared" ca="1" si="20"/>
        <v>NULL</v>
      </c>
    </row>
    <row r="1295" spans="1:7" hidden="1">
      <c r="A1295" s="444"/>
      <c r="B1295" s="430"/>
      <c r="C1295" s="431"/>
      <c r="D1295" s="431"/>
      <c r="E1295" s="293" t="s">
        <v>1122</v>
      </c>
      <c r="F1295" s="292" t="s">
        <v>824</v>
      </c>
      <c r="G1295" t="str">
        <f t="shared" ca="1" si="20"/>
        <v>NULL</v>
      </c>
    </row>
    <row r="1296" spans="1:7" ht="15" hidden="1" customHeight="1">
      <c r="A1296" s="444"/>
      <c r="B1296" s="430"/>
      <c r="C1296" s="431"/>
      <c r="D1296" s="431" t="s">
        <v>1109</v>
      </c>
      <c r="E1296" s="293" t="s">
        <v>1121</v>
      </c>
      <c r="F1296" s="292" t="s">
        <v>824</v>
      </c>
      <c r="G1296" t="str">
        <f t="shared" ca="1" si="20"/>
        <v>NULL</v>
      </c>
    </row>
    <row r="1297" spans="1:7" hidden="1">
      <c r="A1297" s="444"/>
      <c r="B1297" s="430"/>
      <c r="C1297" s="431"/>
      <c r="D1297" s="431"/>
      <c r="E1297" s="293" t="s">
        <v>1122</v>
      </c>
      <c r="F1297" s="292" t="s">
        <v>824</v>
      </c>
      <c r="G1297" t="str">
        <f t="shared" ca="1" si="20"/>
        <v>NULL</v>
      </c>
    </row>
    <row r="1298" spans="1:7" ht="15" hidden="1" customHeight="1">
      <c r="A1298" s="444"/>
      <c r="B1298" s="430"/>
      <c r="C1298" s="431"/>
      <c r="D1298" s="431" t="s">
        <v>1110</v>
      </c>
      <c r="E1298" s="293" t="s">
        <v>1121</v>
      </c>
      <c r="F1298" s="292" t="s">
        <v>824</v>
      </c>
      <c r="G1298" t="str">
        <f t="shared" ca="1" si="20"/>
        <v>NULL</v>
      </c>
    </row>
    <row r="1299" spans="1:7" hidden="1">
      <c r="A1299" s="444"/>
      <c r="B1299" s="430"/>
      <c r="C1299" s="431"/>
      <c r="D1299" s="431"/>
      <c r="E1299" s="293" t="s">
        <v>1122</v>
      </c>
      <c r="F1299" s="292" t="s">
        <v>824</v>
      </c>
      <c r="G1299" t="str">
        <f t="shared" ca="1" si="20"/>
        <v>NULL</v>
      </c>
    </row>
    <row r="1300" spans="1:7" ht="15" hidden="1" customHeight="1">
      <c r="A1300" s="444"/>
      <c r="B1300" s="430" t="s">
        <v>1063</v>
      </c>
      <c r="C1300" s="431" t="s">
        <v>1077</v>
      </c>
      <c r="D1300" s="431"/>
      <c r="E1300" s="431"/>
      <c r="F1300" s="292" t="s">
        <v>786</v>
      </c>
      <c r="G1300" t="str">
        <f t="shared" ca="1" si="20"/>
        <v>NULL</v>
      </c>
    </row>
    <row r="1301" spans="1:7" ht="15" hidden="1" customHeight="1">
      <c r="A1301" s="444"/>
      <c r="B1301" s="430"/>
      <c r="C1301" s="431" t="s">
        <v>1078</v>
      </c>
      <c r="D1301" s="431"/>
      <c r="E1301" s="431"/>
      <c r="F1301" s="292" t="s">
        <v>786</v>
      </c>
      <c r="G1301" t="str">
        <f t="shared" ca="1" si="20"/>
        <v>NULL</v>
      </c>
    </row>
    <row r="1302" spans="1:7" ht="15" hidden="1" customHeight="1">
      <c r="A1302" s="444"/>
      <c r="B1302" s="430"/>
      <c r="C1302" s="431" t="s">
        <v>1079</v>
      </c>
      <c r="D1302" s="431"/>
      <c r="E1302" s="431"/>
      <c r="F1302" s="292" t="s">
        <v>1126</v>
      </c>
      <c r="G1302" t="str">
        <f t="shared" ca="1" si="20"/>
        <v>NULL</v>
      </c>
    </row>
    <row r="1303" spans="1:7" ht="15" hidden="1" customHeight="1">
      <c r="A1303" s="444"/>
      <c r="B1303" s="430"/>
      <c r="C1303" s="431" t="s">
        <v>1080</v>
      </c>
      <c r="D1303" s="431" t="s">
        <v>1111</v>
      </c>
      <c r="E1303" s="431"/>
      <c r="F1303" s="292" t="s">
        <v>786</v>
      </c>
      <c r="G1303" t="str">
        <f t="shared" ca="1" si="20"/>
        <v>NULL</v>
      </c>
    </row>
    <row r="1304" spans="1:7" ht="15" hidden="1" customHeight="1">
      <c r="A1304" s="444"/>
      <c r="B1304" s="430"/>
      <c r="C1304" s="431"/>
      <c r="D1304" s="431" t="s">
        <v>1112</v>
      </c>
      <c r="E1304" s="431"/>
      <c r="F1304" s="292" t="s">
        <v>786</v>
      </c>
      <c r="G1304" t="str">
        <f t="shared" ca="1" si="20"/>
        <v>NULL</v>
      </c>
    </row>
    <row r="1305" spans="1:7" ht="15" hidden="1" customHeight="1">
      <c r="A1305" s="444"/>
      <c r="B1305" s="430"/>
      <c r="C1305" s="431"/>
      <c r="D1305" s="431" t="s">
        <v>1113</v>
      </c>
      <c r="E1305" s="431"/>
      <c r="F1305" s="292" t="s">
        <v>786</v>
      </c>
      <c r="G1305" t="str">
        <f t="shared" ca="1" si="20"/>
        <v>NULL</v>
      </c>
    </row>
    <row r="1306" spans="1:7" ht="15" hidden="1" customHeight="1">
      <c r="A1306" s="444"/>
      <c r="B1306" s="430"/>
      <c r="C1306" s="431" t="s">
        <v>1081</v>
      </c>
      <c r="D1306" s="431"/>
      <c r="E1306" s="431"/>
      <c r="F1306" s="292" t="s">
        <v>786</v>
      </c>
      <c r="G1306" t="str">
        <f t="shared" ca="1" si="20"/>
        <v>NULL</v>
      </c>
    </row>
    <row r="1307" spans="1:7" ht="15" hidden="1" customHeight="1">
      <c r="A1307" s="444"/>
      <c r="B1307" s="430"/>
      <c r="C1307" s="431" t="s">
        <v>1082</v>
      </c>
      <c r="D1307" s="431"/>
      <c r="E1307" s="431"/>
      <c r="F1307" s="292" t="s">
        <v>786</v>
      </c>
      <c r="G1307" t="str">
        <f t="shared" ca="1" si="20"/>
        <v>NULL</v>
      </c>
    </row>
    <row r="1308" spans="1:7" ht="15" hidden="1" customHeight="1">
      <c r="A1308" s="444"/>
      <c r="B1308" s="430"/>
      <c r="C1308" s="431" t="s">
        <v>1497</v>
      </c>
      <c r="D1308" s="431"/>
      <c r="E1308" s="293" t="s">
        <v>1123</v>
      </c>
      <c r="F1308" s="292" t="s">
        <v>1126</v>
      </c>
      <c r="G1308" t="str">
        <f t="shared" ca="1" si="20"/>
        <v>NULL</v>
      </c>
    </row>
    <row r="1309" spans="1:7" hidden="1">
      <c r="A1309" s="444"/>
      <c r="B1309" s="430"/>
      <c r="C1309" s="431"/>
      <c r="D1309" s="431"/>
      <c r="E1309" s="293" t="s">
        <v>1124</v>
      </c>
      <c r="F1309" s="292" t="s">
        <v>786</v>
      </c>
      <c r="G1309" t="str">
        <f t="shared" ca="1" si="20"/>
        <v>NULL</v>
      </c>
    </row>
    <row r="1310" spans="1:7" hidden="1">
      <c r="A1310" s="444"/>
      <c r="B1310" s="430"/>
      <c r="C1310" s="431"/>
      <c r="D1310" s="431"/>
      <c r="E1310" s="293" t="s">
        <v>1113</v>
      </c>
      <c r="F1310" s="292" t="s">
        <v>1127</v>
      </c>
      <c r="G1310" t="str">
        <f t="shared" ca="1" si="20"/>
        <v>NULL</v>
      </c>
    </row>
    <row r="1311" spans="1:7" ht="15" hidden="1" customHeight="1">
      <c r="A1311" s="444"/>
      <c r="B1311" s="430" t="s">
        <v>1064</v>
      </c>
      <c r="C1311" s="430" t="s">
        <v>1533</v>
      </c>
      <c r="D1311" s="430"/>
      <c r="E1311" s="430"/>
      <c r="F1311" s="292" t="s">
        <v>786</v>
      </c>
      <c r="G1311" t="str">
        <f t="shared" ca="1" si="20"/>
        <v>NULL</v>
      </c>
    </row>
    <row r="1312" spans="1:7" ht="15" hidden="1" customHeight="1">
      <c r="A1312" s="444"/>
      <c r="B1312" s="430"/>
      <c r="C1312" s="430" t="s">
        <v>1085</v>
      </c>
      <c r="D1312" s="430"/>
      <c r="E1312" s="430"/>
      <c r="F1312" s="292" t="s">
        <v>786</v>
      </c>
      <c r="G1312" t="str">
        <f t="shared" ca="1" si="20"/>
        <v>NULL</v>
      </c>
    </row>
    <row r="1313" spans="1:7" ht="15" hidden="1" customHeight="1">
      <c r="A1313" s="444"/>
      <c r="B1313" s="430"/>
      <c r="C1313" s="430" t="s">
        <v>1534</v>
      </c>
      <c r="D1313" s="430"/>
      <c r="E1313" s="430"/>
      <c r="F1313" s="292" t="s">
        <v>786</v>
      </c>
      <c r="G1313" t="str">
        <f t="shared" ca="1" si="20"/>
        <v>NULL</v>
      </c>
    </row>
    <row r="1314" spans="1:7" ht="15" hidden="1" customHeight="1">
      <c r="A1314" s="444"/>
      <c r="B1314" s="430"/>
      <c r="C1314" s="430" t="s">
        <v>1535</v>
      </c>
      <c r="D1314" s="430"/>
      <c r="E1314" s="430"/>
      <c r="F1314" s="292" t="s">
        <v>786</v>
      </c>
      <c r="G1314" t="str">
        <f t="shared" ca="1" si="20"/>
        <v>NULL</v>
      </c>
    </row>
    <row r="1315" spans="1:7" ht="15" hidden="1" customHeight="1">
      <c r="A1315" s="444"/>
      <c r="B1315" s="430"/>
      <c r="C1315" s="430" t="s">
        <v>1417</v>
      </c>
      <c r="D1315" s="430"/>
      <c r="E1315" s="430"/>
      <c r="F1315" s="292" t="s">
        <v>786</v>
      </c>
      <c r="G1315" t="str">
        <f t="shared" ca="1" si="20"/>
        <v>NULL</v>
      </c>
    </row>
    <row r="1316" spans="1:7" ht="15" hidden="1" customHeight="1">
      <c r="A1316" s="444"/>
      <c r="B1316" s="430"/>
      <c r="C1316" s="431" t="s">
        <v>1536</v>
      </c>
      <c r="D1316" s="431"/>
      <c r="E1316" s="431"/>
      <c r="F1316" s="292" t="s">
        <v>786</v>
      </c>
      <c r="G1316" t="str">
        <f t="shared" ca="1" si="20"/>
        <v>NULL</v>
      </c>
    </row>
    <row r="1317" spans="1:7" ht="15" hidden="1" customHeight="1">
      <c r="A1317" s="444"/>
      <c r="B1317" s="430"/>
      <c r="C1317" s="430" t="s">
        <v>1090</v>
      </c>
      <c r="D1317" s="430"/>
      <c r="E1317" s="430"/>
      <c r="F1317" s="292" t="s">
        <v>786</v>
      </c>
      <c r="G1317" t="str">
        <f t="shared" ca="1" si="20"/>
        <v>NULL</v>
      </c>
    </row>
    <row r="1318" spans="1:7" ht="15" hidden="1" customHeight="1">
      <c r="A1318" s="444"/>
      <c r="B1318" s="430"/>
      <c r="C1318" s="430" t="s">
        <v>1419</v>
      </c>
      <c r="D1318" s="430"/>
      <c r="E1318" s="430"/>
      <c r="F1318" s="292" t="s">
        <v>786</v>
      </c>
      <c r="G1318" t="str">
        <f t="shared" ca="1" si="20"/>
        <v>NULL</v>
      </c>
    </row>
    <row r="1319" spans="1:7" ht="15" hidden="1" customHeight="1">
      <c r="A1319" s="444"/>
      <c r="B1319" s="430"/>
      <c r="C1319" s="431" t="s">
        <v>1537</v>
      </c>
      <c r="D1319" s="431"/>
      <c r="E1319" s="431"/>
      <c r="F1319" s="292" t="s">
        <v>786</v>
      </c>
      <c r="G1319" t="str">
        <f t="shared" ca="1" si="20"/>
        <v>NULL</v>
      </c>
    </row>
    <row r="1320" spans="1:7" ht="15" hidden="1" customHeight="1">
      <c r="A1320" s="444"/>
      <c r="B1320" s="430"/>
      <c r="C1320" s="430" t="s">
        <v>1421</v>
      </c>
      <c r="D1320" s="430"/>
      <c r="E1320" s="430"/>
      <c r="F1320" s="292" t="s">
        <v>786</v>
      </c>
      <c r="G1320" t="str">
        <f t="shared" ca="1" si="20"/>
        <v>NULL</v>
      </c>
    </row>
    <row r="1321" spans="1:7" ht="15" hidden="1" customHeight="1">
      <c r="A1321" s="430" t="s">
        <v>1489</v>
      </c>
      <c r="B1321" s="430"/>
      <c r="C1321" s="433" t="s">
        <v>1094</v>
      </c>
      <c r="D1321" s="433"/>
      <c r="E1321" s="433"/>
      <c r="F1321" s="292" t="s">
        <v>824</v>
      </c>
      <c r="G1321" t="str">
        <f t="shared" ca="1" si="20"/>
        <v>NULL</v>
      </c>
    </row>
    <row r="1322" spans="1:7" ht="15" hidden="1" customHeight="1">
      <c r="A1322" s="430"/>
      <c r="B1322" s="430"/>
      <c r="C1322" s="433" t="s">
        <v>1538</v>
      </c>
      <c r="D1322" s="433"/>
      <c r="E1322" s="433"/>
      <c r="F1322" s="292" t="s">
        <v>824</v>
      </c>
      <c r="G1322" t="str">
        <f t="shared" ca="1" si="20"/>
        <v>NULL</v>
      </c>
    </row>
    <row r="1323" spans="1:7" ht="15" hidden="1" customHeight="1">
      <c r="A1323" s="430"/>
      <c r="B1323" s="430"/>
      <c r="C1323" s="433" t="s">
        <v>1539</v>
      </c>
      <c r="D1323" s="433"/>
      <c r="E1323" s="433"/>
      <c r="F1323" s="292" t="s">
        <v>824</v>
      </c>
      <c r="G1323" t="str">
        <f t="shared" ca="1" si="20"/>
        <v>NULL</v>
      </c>
    </row>
    <row r="1324" spans="1:7" ht="15" hidden="1" customHeight="1">
      <c r="A1324" s="430"/>
      <c r="B1324" s="430"/>
      <c r="C1324" s="433" t="s">
        <v>1540</v>
      </c>
      <c r="D1324" s="433"/>
      <c r="E1324" s="433"/>
      <c r="F1324" s="292" t="s">
        <v>824</v>
      </c>
      <c r="G1324" t="str">
        <f t="shared" ca="1" si="20"/>
        <v>NULL</v>
      </c>
    </row>
    <row r="1325" spans="1:7" ht="15" hidden="1" customHeight="1">
      <c r="A1325" s="444" t="s">
        <v>1490</v>
      </c>
      <c r="B1325" s="436" t="s">
        <v>1488</v>
      </c>
      <c r="C1325" s="436"/>
      <c r="D1325" s="436"/>
      <c r="E1325" s="436"/>
      <c r="F1325" s="291" t="s">
        <v>786</v>
      </c>
      <c r="G1325" t="str">
        <f t="shared" ca="1" si="20"/>
        <v>NULL</v>
      </c>
    </row>
    <row r="1326" spans="1:7" ht="15" hidden="1" customHeight="1">
      <c r="A1326" s="444"/>
      <c r="B1326" s="430" t="s">
        <v>1060</v>
      </c>
      <c r="C1326" s="431" t="s">
        <v>1065</v>
      </c>
      <c r="D1326" s="431"/>
      <c r="E1326" s="431"/>
      <c r="F1326" s="293" t="s">
        <v>890</v>
      </c>
      <c r="G1326" t="str">
        <f t="shared" ca="1" si="20"/>
        <v>NULL</v>
      </c>
    </row>
    <row r="1327" spans="1:7" ht="15" hidden="1" customHeight="1">
      <c r="A1327" s="444"/>
      <c r="B1327" s="430"/>
      <c r="C1327" s="431" t="s">
        <v>1066</v>
      </c>
      <c r="D1327" s="431"/>
      <c r="E1327" s="431"/>
      <c r="F1327" s="293" t="s">
        <v>890</v>
      </c>
      <c r="G1327" t="str">
        <f t="shared" ca="1" si="20"/>
        <v>NULL</v>
      </c>
    </row>
    <row r="1328" spans="1:7" ht="15" hidden="1" customHeight="1">
      <c r="A1328" s="444"/>
      <c r="B1328" s="430"/>
      <c r="C1328" s="431" t="s">
        <v>1067</v>
      </c>
      <c r="D1328" s="431"/>
      <c r="E1328" s="431"/>
      <c r="F1328" s="293" t="s">
        <v>890</v>
      </c>
      <c r="G1328" t="str">
        <f t="shared" ca="1" si="20"/>
        <v>NULL</v>
      </c>
    </row>
    <row r="1329" spans="1:7" ht="15" hidden="1" customHeight="1">
      <c r="A1329" s="444"/>
      <c r="B1329" s="430"/>
      <c r="C1329" s="431" t="s">
        <v>1068</v>
      </c>
      <c r="D1329" s="431"/>
      <c r="E1329" s="431"/>
      <c r="F1329" s="293" t="s">
        <v>890</v>
      </c>
      <c r="G1329" t="str">
        <f t="shared" ca="1" si="20"/>
        <v>NULL</v>
      </c>
    </row>
    <row r="1330" spans="1:7" ht="15" hidden="1" customHeight="1">
      <c r="A1330" s="444"/>
      <c r="B1330" s="430"/>
      <c r="C1330" s="431" t="s">
        <v>1069</v>
      </c>
      <c r="D1330" s="431" t="s">
        <v>1098</v>
      </c>
      <c r="E1330" s="431"/>
      <c r="F1330" s="293" t="s">
        <v>890</v>
      </c>
      <c r="G1330" t="str">
        <f t="shared" ca="1" si="20"/>
        <v>NULL</v>
      </c>
    </row>
    <row r="1331" spans="1:7" ht="15" hidden="1" customHeight="1">
      <c r="A1331" s="444"/>
      <c r="B1331" s="430"/>
      <c r="C1331" s="431"/>
      <c r="D1331" s="431" t="s">
        <v>1099</v>
      </c>
      <c r="E1331" s="431"/>
      <c r="F1331" s="293" t="s">
        <v>890</v>
      </c>
      <c r="G1331" t="str">
        <f t="shared" ca="1" si="20"/>
        <v>NULL</v>
      </c>
    </row>
    <row r="1332" spans="1:7" ht="15" hidden="1" customHeight="1">
      <c r="A1332" s="444"/>
      <c r="B1332" s="430"/>
      <c r="C1332" s="431"/>
      <c r="D1332" s="431" t="s">
        <v>1100</v>
      </c>
      <c r="E1332" s="431"/>
      <c r="F1332" s="293" t="s">
        <v>890</v>
      </c>
      <c r="G1332" t="str">
        <f t="shared" ca="1" si="20"/>
        <v>NULL</v>
      </c>
    </row>
    <row r="1333" spans="1:7" ht="15" hidden="1" customHeight="1">
      <c r="A1333" s="444"/>
      <c r="B1333" s="430" t="s">
        <v>1061</v>
      </c>
      <c r="C1333" s="431" t="s">
        <v>1070</v>
      </c>
      <c r="D1333" s="431"/>
      <c r="E1333" s="431"/>
      <c r="F1333" s="292" t="s">
        <v>786</v>
      </c>
      <c r="G1333" t="str">
        <f t="shared" ca="1" si="20"/>
        <v>NULL</v>
      </c>
    </row>
    <row r="1334" spans="1:7" ht="15" hidden="1" customHeight="1">
      <c r="A1334" s="444"/>
      <c r="B1334" s="430"/>
      <c r="C1334" s="431" t="s">
        <v>1071</v>
      </c>
      <c r="D1334" s="431" t="s">
        <v>1101</v>
      </c>
      <c r="E1334" s="293" t="s">
        <v>1114</v>
      </c>
      <c r="F1334" s="292" t="s">
        <v>824</v>
      </c>
      <c r="G1334" t="str">
        <f t="shared" ca="1" si="20"/>
        <v>NULL</v>
      </c>
    </row>
    <row r="1335" spans="1:7" hidden="1">
      <c r="A1335" s="444"/>
      <c r="B1335" s="430"/>
      <c r="C1335" s="431"/>
      <c r="D1335" s="431"/>
      <c r="E1335" s="293" t="s">
        <v>1115</v>
      </c>
      <c r="F1335" s="292" t="s">
        <v>824</v>
      </c>
      <c r="G1335" t="str">
        <f t="shared" ca="1" si="20"/>
        <v>NULL</v>
      </c>
    </row>
    <row r="1336" spans="1:7" hidden="1">
      <c r="A1336" s="444"/>
      <c r="B1336" s="430"/>
      <c r="C1336" s="431"/>
      <c r="D1336" s="431"/>
      <c r="E1336" s="293" t="s">
        <v>1116</v>
      </c>
      <c r="F1336" s="292" t="s">
        <v>824</v>
      </c>
      <c r="G1336" t="str">
        <f t="shared" ca="1" si="20"/>
        <v>NULL</v>
      </c>
    </row>
    <row r="1337" spans="1:7" ht="15" hidden="1" customHeight="1">
      <c r="A1337" s="444"/>
      <c r="B1337" s="430"/>
      <c r="C1337" s="431"/>
      <c r="D1337" s="431" t="s">
        <v>1102</v>
      </c>
      <c r="E1337" s="431"/>
      <c r="F1337" s="292" t="s">
        <v>824</v>
      </c>
      <c r="G1337" t="str">
        <f t="shared" ca="1" si="20"/>
        <v>NULL</v>
      </c>
    </row>
    <row r="1338" spans="1:7" ht="15" hidden="1" customHeight="1">
      <c r="A1338" s="444"/>
      <c r="B1338" s="430"/>
      <c r="C1338" s="431" t="s">
        <v>1072</v>
      </c>
      <c r="D1338" s="431" t="s">
        <v>1103</v>
      </c>
      <c r="E1338" s="431"/>
      <c r="F1338" s="292" t="s">
        <v>824</v>
      </c>
      <c r="G1338" t="str">
        <f t="shared" ca="1" si="20"/>
        <v>NULL</v>
      </c>
    </row>
    <row r="1339" spans="1:7" ht="15" hidden="1" customHeight="1">
      <c r="A1339" s="444"/>
      <c r="B1339" s="430"/>
      <c r="C1339" s="431"/>
      <c r="D1339" s="431" t="s">
        <v>1104</v>
      </c>
      <c r="E1339" s="431"/>
      <c r="F1339" s="292" t="s">
        <v>824</v>
      </c>
      <c r="G1339" t="str">
        <f t="shared" ca="1" si="20"/>
        <v>NULL</v>
      </c>
    </row>
    <row r="1340" spans="1:7" ht="15" hidden="1" customHeight="1">
      <c r="A1340" s="444"/>
      <c r="B1340" s="430"/>
      <c r="C1340" s="431" t="s">
        <v>1073</v>
      </c>
      <c r="D1340" s="431"/>
      <c r="E1340" s="431"/>
      <c r="F1340" s="292" t="s">
        <v>786</v>
      </c>
      <c r="G1340" t="str">
        <f t="shared" ca="1" si="20"/>
        <v>NULL</v>
      </c>
    </row>
    <row r="1341" spans="1:7" hidden="1">
      <c r="A1341" s="444"/>
      <c r="B1341" s="430"/>
      <c r="C1341" s="293"/>
      <c r="D1341" s="293"/>
      <c r="E1341" s="293" t="s">
        <v>1117</v>
      </c>
      <c r="F1341" s="292" t="s">
        <v>786</v>
      </c>
      <c r="G1341" t="str">
        <f t="shared" ca="1" si="20"/>
        <v>NULL</v>
      </c>
    </row>
    <row r="1342" spans="1:7" ht="15" hidden="1" customHeight="1">
      <c r="A1342" s="444"/>
      <c r="B1342" s="430"/>
      <c r="C1342" s="431" t="s">
        <v>1495</v>
      </c>
      <c r="D1342" s="431"/>
      <c r="E1342" s="431" t="s">
        <v>1118</v>
      </c>
      <c r="F1342" s="294" t="s">
        <v>786</v>
      </c>
      <c r="G1342" t="str">
        <f t="shared" ca="1" si="20"/>
        <v>NULL</v>
      </c>
    </row>
    <row r="1343" spans="1:7" hidden="1">
      <c r="A1343" s="444"/>
      <c r="B1343" s="430"/>
      <c r="C1343" s="431"/>
      <c r="D1343" s="431"/>
      <c r="E1343" s="431"/>
      <c r="F1343" s="294" t="s">
        <v>824</v>
      </c>
      <c r="G1343" t="str">
        <f t="shared" ca="1" si="20"/>
        <v>NULL</v>
      </c>
    </row>
    <row r="1344" spans="1:7" ht="15" hidden="1" customHeight="1">
      <c r="A1344" s="444"/>
      <c r="B1344" s="430"/>
      <c r="C1344" s="431"/>
      <c r="D1344" s="431"/>
      <c r="E1344" s="431" t="s">
        <v>1118</v>
      </c>
      <c r="F1344" s="294" t="s">
        <v>786</v>
      </c>
      <c r="G1344" t="str">
        <f t="shared" ca="1" si="20"/>
        <v>NULL</v>
      </c>
    </row>
    <row r="1345" spans="1:7" hidden="1">
      <c r="A1345" s="444"/>
      <c r="B1345" s="430"/>
      <c r="C1345" s="431"/>
      <c r="D1345" s="431"/>
      <c r="E1345" s="431"/>
      <c r="F1345" s="294" t="s">
        <v>824</v>
      </c>
      <c r="G1345" t="str">
        <f t="shared" ca="1" si="20"/>
        <v>NULL</v>
      </c>
    </row>
    <row r="1346" spans="1:7" ht="15" hidden="1" customHeight="1">
      <c r="A1346" s="444"/>
      <c r="B1346" s="430"/>
      <c r="C1346" s="431" t="s">
        <v>1496</v>
      </c>
      <c r="D1346" s="431"/>
      <c r="E1346" s="293" t="s">
        <v>1119</v>
      </c>
      <c r="F1346" s="294" t="s">
        <v>1125</v>
      </c>
      <c r="G1346" t="str">
        <f t="shared" ca="1" si="20"/>
        <v>NULL</v>
      </c>
    </row>
    <row r="1347" spans="1:7" hidden="1">
      <c r="A1347" s="444"/>
      <c r="B1347" s="430"/>
      <c r="C1347" s="431"/>
      <c r="D1347" s="431"/>
      <c r="E1347" s="293" t="s">
        <v>1120</v>
      </c>
      <c r="F1347" s="294" t="s">
        <v>824</v>
      </c>
      <c r="G1347" t="str">
        <f t="shared" ca="1" si="20"/>
        <v>NULL</v>
      </c>
    </row>
    <row r="1348" spans="1:7" ht="15" hidden="1" customHeight="1">
      <c r="A1348" s="444"/>
      <c r="B1348" s="430" t="s">
        <v>1062</v>
      </c>
      <c r="C1348" s="431" t="s">
        <v>1076</v>
      </c>
      <c r="D1348" s="431" t="s">
        <v>1105</v>
      </c>
      <c r="E1348" s="293" t="s">
        <v>1121</v>
      </c>
      <c r="F1348" s="292" t="s">
        <v>824</v>
      </c>
      <c r="G1348" t="str">
        <f t="shared" ca="1" si="20"/>
        <v>NULL</v>
      </c>
    </row>
    <row r="1349" spans="1:7" hidden="1">
      <c r="A1349" s="444"/>
      <c r="B1349" s="430"/>
      <c r="C1349" s="431"/>
      <c r="D1349" s="431"/>
      <c r="E1349" s="293" t="s">
        <v>1122</v>
      </c>
      <c r="F1349" s="292" t="s">
        <v>824</v>
      </c>
      <c r="G1349" t="str">
        <f t="shared" ref="G1349:G1412" ca="1" si="21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NULL</v>
      </c>
    </row>
    <row r="1350" spans="1:7" ht="15" hidden="1" customHeight="1">
      <c r="A1350" s="444"/>
      <c r="B1350" s="430"/>
      <c r="C1350" s="431"/>
      <c r="D1350" s="431" t="s">
        <v>1106</v>
      </c>
      <c r="E1350" s="293" t="s">
        <v>1121</v>
      </c>
      <c r="F1350" s="292" t="s">
        <v>824</v>
      </c>
      <c r="G1350" t="str">
        <f t="shared" ca="1" si="21"/>
        <v>NULL</v>
      </c>
    </row>
    <row r="1351" spans="1:7" hidden="1">
      <c r="A1351" s="444"/>
      <c r="B1351" s="430"/>
      <c r="C1351" s="431"/>
      <c r="D1351" s="431"/>
      <c r="E1351" s="293" t="s">
        <v>1122</v>
      </c>
      <c r="F1351" s="292" t="s">
        <v>824</v>
      </c>
      <c r="G1351" t="str">
        <f t="shared" ca="1" si="21"/>
        <v>NULL</v>
      </c>
    </row>
    <row r="1352" spans="1:7" ht="15" hidden="1" customHeight="1">
      <c r="A1352" s="444"/>
      <c r="B1352" s="430"/>
      <c r="C1352" s="431"/>
      <c r="D1352" s="431" t="s">
        <v>1107</v>
      </c>
      <c r="E1352" s="293" t="s">
        <v>1121</v>
      </c>
      <c r="F1352" s="292" t="s">
        <v>824</v>
      </c>
      <c r="G1352" t="str">
        <f t="shared" ca="1" si="21"/>
        <v>NULL</v>
      </c>
    </row>
    <row r="1353" spans="1:7" hidden="1">
      <c r="A1353" s="444"/>
      <c r="B1353" s="430"/>
      <c r="C1353" s="431"/>
      <c r="D1353" s="431"/>
      <c r="E1353" s="293" t="s">
        <v>1122</v>
      </c>
      <c r="F1353" s="292" t="s">
        <v>824</v>
      </c>
      <c r="G1353" t="str">
        <f t="shared" ca="1" si="21"/>
        <v>NULL</v>
      </c>
    </row>
    <row r="1354" spans="1:7" ht="15" hidden="1" customHeight="1">
      <c r="A1354" s="444"/>
      <c r="B1354" s="430"/>
      <c r="C1354" s="431"/>
      <c r="D1354" s="431" t="s">
        <v>1108</v>
      </c>
      <c r="E1354" s="293" t="s">
        <v>1121</v>
      </c>
      <c r="F1354" s="292" t="s">
        <v>824</v>
      </c>
      <c r="G1354" t="str">
        <f t="shared" ca="1" si="21"/>
        <v>NULL</v>
      </c>
    </row>
    <row r="1355" spans="1:7" hidden="1">
      <c r="A1355" s="444"/>
      <c r="B1355" s="430"/>
      <c r="C1355" s="431"/>
      <c r="D1355" s="431"/>
      <c r="E1355" s="293" t="s">
        <v>1122</v>
      </c>
      <c r="F1355" s="292" t="s">
        <v>824</v>
      </c>
      <c r="G1355" t="str">
        <f t="shared" ca="1" si="21"/>
        <v>NULL</v>
      </c>
    </row>
    <row r="1356" spans="1:7" ht="15" hidden="1" customHeight="1">
      <c r="A1356" s="444"/>
      <c r="B1356" s="430"/>
      <c r="C1356" s="431"/>
      <c r="D1356" s="431" t="s">
        <v>1109</v>
      </c>
      <c r="E1356" s="293" t="s">
        <v>1121</v>
      </c>
      <c r="F1356" s="292" t="s">
        <v>824</v>
      </c>
      <c r="G1356" t="str">
        <f t="shared" ca="1" si="21"/>
        <v>NULL</v>
      </c>
    </row>
    <row r="1357" spans="1:7" hidden="1">
      <c r="A1357" s="444"/>
      <c r="B1357" s="430"/>
      <c r="C1357" s="431"/>
      <c r="D1357" s="431"/>
      <c r="E1357" s="293" t="s">
        <v>1122</v>
      </c>
      <c r="F1357" s="292" t="s">
        <v>824</v>
      </c>
      <c r="G1357" t="str">
        <f t="shared" ca="1" si="21"/>
        <v>NULL</v>
      </c>
    </row>
    <row r="1358" spans="1:7" ht="15" hidden="1" customHeight="1">
      <c r="A1358" s="444"/>
      <c r="B1358" s="430"/>
      <c r="C1358" s="431"/>
      <c r="D1358" s="431" t="s">
        <v>1110</v>
      </c>
      <c r="E1358" s="293" t="s">
        <v>1121</v>
      </c>
      <c r="F1358" s="292" t="s">
        <v>824</v>
      </c>
      <c r="G1358" t="str">
        <f t="shared" ca="1" si="21"/>
        <v>NULL</v>
      </c>
    </row>
    <row r="1359" spans="1:7" hidden="1">
      <c r="A1359" s="444"/>
      <c r="B1359" s="430"/>
      <c r="C1359" s="431"/>
      <c r="D1359" s="431"/>
      <c r="E1359" s="293" t="s">
        <v>1122</v>
      </c>
      <c r="F1359" s="292" t="s">
        <v>824</v>
      </c>
      <c r="G1359" t="str">
        <f t="shared" ca="1" si="21"/>
        <v>NULL</v>
      </c>
    </row>
    <row r="1360" spans="1:7" ht="15" hidden="1" customHeight="1">
      <c r="A1360" s="444"/>
      <c r="B1360" s="430" t="s">
        <v>1063</v>
      </c>
      <c r="C1360" s="431" t="s">
        <v>1077</v>
      </c>
      <c r="D1360" s="431"/>
      <c r="E1360" s="431"/>
      <c r="F1360" s="292" t="s">
        <v>786</v>
      </c>
      <c r="G1360" t="str">
        <f t="shared" ca="1" si="21"/>
        <v>NULL</v>
      </c>
    </row>
    <row r="1361" spans="1:7" ht="15" hidden="1" customHeight="1">
      <c r="A1361" s="444"/>
      <c r="B1361" s="430"/>
      <c r="C1361" s="431" t="s">
        <v>1078</v>
      </c>
      <c r="D1361" s="431"/>
      <c r="E1361" s="431"/>
      <c r="F1361" s="292" t="s">
        <v>786</v>
      </c>
      <c r="G1361" t="str">
        <f t="shared" ca="1" si="21"/>
        <v>NULL</v>
      </c>
    </row>
    <row r="1362" spans="1:7" ht="15" hidden="1" customHeight="1">
      <c r="A1362" s="444"/>
      <c r="B1362" s="430"/>
      <c r="C1362" s="431" t="s">
        <v>1079</v>
      </c>
      <c r="D1362" s="431"/>
      <c r="E1362" s="431"/>
      <c r="F1362" s="292" t="s">
        <v>1126</v>
      </c>
      <c r="G1362" t="str">
        <f t="shared" ca="1" si="21"/>
        <v>NULL</v>
      </c>
    </row>
    <row r="1363" spans="1:7" ht="15" hidden="1" customHeight="1">
      <c r="A1363" s="444"/>
      <c r="B1363" s="430"/>
      <c r="C1363" s="431" t="s">
        <v>1080</v>
      </c>
      <c r="D1363" s="431" t="s">
        <v>1111</v>
      </c>
      <c r="E1363" s="431"/>
      <c r="F1363" s="292" t="s">
        <v>786</v>
      </c>
      <c r="G1363" t="str">
        <f t="shared" ca="1" si="21"/>
        <v>NULL</v>
      </c>
    </row>
    <row r="1364" spans="1:7" ht="15" hidden="1" customHeight="1">
      <c r="A1364" s="444"/>
      <c r="B1364" s="430"/>
      <c r="C1364" s="431"/>
      <c r="D1364" s="431" t="s">
        <v>1112</v>
      </c>
      <c r="E1364" s="431"/>
      <c r="F1364" s="292" t="s">
        <v>786</v>
      </c>
      <c r="G1364" t="str">
        <f t="shared" ca="1" si="21"/>
        <v>NULL</v>
      </c>
    </row>
    <row r="1365" spans="1:7" ht="15" hidden="1" customHeight="1">
      <c r="A1365" s="444"/>
      <c r="B1365" s="430"/>
      <c r="C1365" s="431"/>
      <c r="D1365" s="431" t="s">
        <v>1113</v>
      </c>
      <c r="E1365" s="431"/>
      <c r="F1365" s="292" t="s">
        <v>786</v>
      </c>
      <c r="G1365" t="str">
        <f t="shared" ca="1" si="21"/>
        <v>NULL</v>
      </c>
    </row>
    <row r="1366" spans="1:7" ht="15" hidden="1" customHeight="1">
      <c r="A1366" s="444"/>
      <c r="B1366" s="430"/>
      <c r="C1366" s="431" t="s">
        <v>1081</v>
      </c>
      <c r="D1366" s="431"/>
      <c r="E1366" s="431"/>
      <c r="F1366" s="292" t="s">
        <v>786</v>
      </c>
      <c r="G1366" t="str">
        <f t="shared" ca="1" si="21"/>
        <v>NULL</v>
      </c>
    </row>
    <row r="1367" spans="1:7" ht="15" hidden="1" customHeight="1">
      <c r="A1367" s="444"/>
      <c r="B1367" s="430"/>
      <c r="C1367" s="431" t="s">
        <v>1082</v>
      </c>
      <c r="D1367" s="431"/>
      <c r="E1367" s="431"/>
      <c r="F1367" s="292" t="s">
        <v>786</v>
      </c>
      <c r="G1367" t="str">
        <f t="shared" ca="1" si="21"/>
        <v>NULL</v>
      </c>
    </row>
    <row r="1368" spans="1:7" ht="15" hidden="1" customHeight="1">
      <c r="A1368" s="444"/>
      <c r="B1368" s="430"/>
      <c r="C1368" s="431" t="s">
        <v>1497</v>
      </c>
      <c r="D1368" s="431"/>
      <c r="E1368" s="293" t="s">
        <v>1123</v>
      </c>
      <c r="F1368" s="292" t="s">
        <v>1126</v>
      </c>
      <c r="G1368" t="str">
        <f t="shared" ca="1" si="21"/>
        <v>NULL</v>
      </c>
    </row>
    <row r="1369" spans="1:7" hidden="1">
      <c r="A1369" s="444"/>
      <c r="B1369" s="430"/>
      <c r="C1369" s="431"/>
      <c r="D1369" s="431"/>
      <c r="E1369" s="293" t="s">
        <v>1124</v>
      </c>
      <c r="F1369" s="292" t="s">
        <v>786</v>
      </c>
      <c r="G1369" t="str">
        <f t="shared" ca="1" si="21"/>
        <v>NULL</v>
      </c>
    </row>
    <row r="1370" spans="1:7" hidden="1">
      <c r="A1370" s="444"/>
      <c r="B1370" s="430"/>
      <c r="C1370" s="431"/>
      <c r="D1370" s="431"/>
      <c r="E1370" s="293" t="s">
        <v>1113</v>
      </c>
      <c r="F1370" s="292" t="s">
        <v>1127</v>
      </c>
      <c r="G1370" t="str">
        <f t="shared" ca="1" si="21"/>
        <v>NULL</v>
      </c>
    </row>
    <row r="1371" spans="1:7" ht="15" hidden="1" customHeight="1">
      <c r="A1371" s="444"/>
      <c r="B1371" s="430" t="s">
        <v>1064</v>
      </c>
      <c r="C1371" s="430" t="s">
        <v>1533</v>
      </c>
      <c r="D1371" s="430"/>
      <c r="E1371" s="430"/>
      <c r="F1371" s="292" t="s">
        <v>786</v>
      </c>
      <c r="G1371" t="str">
        <f t="shared" ca="1" si="21"/>
        <v>NULL</v>
      </c>
    </row>
    <row r="1372" spans="1:7" ht="15" hidden="1" customHeight="1">
      <c r="A1372" s="444"/>
      <c r="B1372" s="430"/>
      <c r="C1372" s="430" t="s">
        <v>1085</v>
      </c>
      <c r="D1372" s="430"/>
      <c r="E1372" s="430"/>
      <c r="F1372" s="292" t="s">
        <v>786</v>
      </c>
      <c r="G1372" t="str">
        <f t="shared" ca="1" si="21"/>
        <v>NULL</v>
      </c>
    </row>
    <row r="1373" spans="1:7" ht="15" hidden="1" customHeight="1">
      <c r="A1373" s="444"/>
      <c r="B1373" s="430"/>
      <c r="C1373" s="430" t="s">
        <v>1534</v>
      </c>
      <c r="D1373" s="430"/>
      <c r="E1373" s="430"/>
      <c r="F1373" s="292" t="s">
        <v>786</v>
      </c>
      <c r="G1373" t="str">
        <f t="shared" ca="1" si="21"/>
        <v>NULL</v>
      </c>
    </row>
    <row r="1374" spans="1:7" ht="15" hidden="1" customHeight="1">
      <c r="A1374" s="444"/>
      <c r="B1374" s="430"/>
      <c r="C1374" s="430" t="s">
        <v>1535</v>
      </c>
      <c r="D1374" s="430"/>
      <c r="E1374" s="430"/>
      <c r="F1374" s="292" t="s">
        <v>786</v>
      </c>
      <c r="G1374" t="str">
        <f t="shared" ca="1" si="21"/>
        <v>NULL</v>
      </c>
    </row>
    <row r="1375" spans="1:7" ht="15" hidden="1" customHeight="1">
      <c r="A1375" s="444"/>
      <c r="B1375" s="430"/>
      <c r="C1375" s="430" t="s">
        <v>1417</v>
      </c>
      <c r="D1375" s="430"/>
      <c r="E1375" s="430"/>
      <c r="F1375" s="292" t="s">
        <v>786</v>
      </c>
      <c r="G1375" t="str">
        <f t="shared" ca="1" si="21"/>
        <v>NULL</v>
      </c>
    </row>
    <row r="1376" spans="1:7" ht="15" hidden="1" customHeight="1">
      <c r="A1376" s="444"/>
      <c r="B1376" s="430"/>
      <c r="C1376" s="431" t="s">
        <v>1536</v>
      </c>
      <c r="D1376" s="431"/>
      <c r="E1376" s="431"/>
      <c r="F1376" s="292" t="s">
        <v>786</v>
      </c>
      <c r="G1376" t="str">
        <f t="shared" ca="1" si="21"/>
        <v>NULL</v>
      </c>
    </row>
    <row r="1377" spans="1:7" ht="15" hidden="1" customHeight="1">
      <c r="A1377" s="444"/>
      <c r="B1377" s="430"/>
      <c r="C1377" s="430" t="s">
        <v>1090</v>
      </c>
      <c r="D1377" s="430"/>
      <c r="E1377" s="430"/>
      <c r="F1377" s="292" t="s">
        <v>786</v>
      </c>
      <c r="G1377" t="str">
        <f t="shared" ca="1" si="21"/>
        <v>NULL</v>
      </c>
    </row>
    <row r="1378" spans="1:7" ht="15" hidden="1" customHeight="1">
      <c r="A1378" s="444"/>
      <c r="B1378" s="430"/>
      <c r="C1378" s="430" t="s">
        <v>1419</v>
      </c>
      <c r="D1378" s="430"/>
      <c r="E1378" s="430"/>
      <c r="F1378" s="292" t="s">
        <v>786</v>
      </c>
      <c r="G1378" t="str">
        <f t="shared" ca="1" si="21"/>
        <v>NULL</v>
      </c>
    </row>
    <row r="1379" spans="1:7" ht="15" hidden="1" customHeight="1">
      <c r="A1379" s="444"/>
      <c r="B1379" s="430"/>
      <c r="C1379" s="431" t="s">
        <v>1537</v>
      </c>
      <c r="D1379" s="431"/>
      <c r="E1379" s="431"/>
      <c r="F1379" s="292" t="s">
        <v>786</v>
      </c>
      <c r="G1379" t="str">
        <f t="shared" ca="1" si="21"/>
        <v>NULL</v>
      </c>
    </row>
    <row r="1380" spans="1:7" ht="15" hidden="1" customHeight="1">
      <c r="A1380" s="444"/>
      <c r="B1380" s="430"/>
      <c r="C1380" s="430" t="s">
        <v>1421</v>
      </c>
      <c r="D1380" s="430"/>
      <c r="E1380" s="430"/>
      <c r="F1380" s="292" t="s">
        <v>786</v>
      </c>
      <c r="G1380" t="str">
        <f t="shared" ca="1" si="21"/>
        <v>NULL</v>
      </c>
    </row>
    <row r="1381" spans="1:7" ht="15" hidden="1" customHeight="1">
      <c r="A1381" s="430" t="s">
        <v>1489</v>
      </c>
      <c r="B1381" s="430"/>
      <c r="C1381" s="433" t="s">
        <v>1094</v>
      </c>
      <c r="D1381" s="433"/>
      <c r="E1381" s="433"/>
      <c r="F1381" s="292" t="s">
        <v>824</v>
      </c>
      <c r="G1381" t="str">
        <f t="shared" ca="1" si="21"/>
        <v>NULL</v>
      </c>
    </row>
    <row r="1382" spans="1:7" ht="15" hidden="1" customHeight="1">
      <c r="A1382" s="430"/>
      <c r="B1382" s="430"/>
      <c r="C1382" s="433" t="s">
        <v>1538</v>
      </c>
      <c r="D1382" s="433"/>
      <c r="E1382" s="433"/>
      <c r="F1382" s="292" t="s">
        <v>824</v>
      </c>
      <c r="G1382" t="str">
        <f t="shared" ca="1" si="21"/>
        <v>NULL</v>
      </c>
    </row>
    <row r="1383" spans="1:7" ht="15" hidden="1" customHeight="1">
      <c r="A1383" s="430"/>
      <c r="B1383" s="430"/>
      <c r="C1383" s="433" t="s">
        <v>1539</v>
      </c>
      <c r="D1383" s="433"/>
      <c r="E1383" s="433"/>
      <c r="F1383" s="292" t="s">
        <v>824</v>
      </c>
      <c r="G1383" t="str">
        <f t="shared" ca="1" si="21"/>
        <v>NULL</v>
      </c>
    </row>
    <row r="1384" spans="1:7" ht="15" hidden="1" customHeight="1">
      <c r="A1384" s="430"/>
      <c r="B1384" s="430"/>
      <c r="C1384" s="433" t="s">
        <v>1540</v>
      </c>
      <c r="D1384" s="433"/>
      <c r="E1384" s="433"/>
      <c r="F1384" s="292" t="s">
        <v>824</v>
      </c>
      <c r="G1384" t="str">
        <f t="shared" ca="1" si="21"/>
        <v>NULL</v>
      </c>
    </row>
    <row r="1385" spans="1:7" ht="15" hidden="1" customHeight="1">
      <c r="A1385" s="444" t="s">
        <v>1490</v>
      </c>
      <c r="B1385" s="436" t="s">
        <v>1488</v>
      </c>
      <c r="C1385" s="436"/>
      <c r="D1385" s="436"/>
      <c r="E1385" s="436"/>
      <c r="F1385" s="291" t="s">
        <v>786</v>
      </c>
      <c r="G1385" t="str">
        <f t="shared" ca="1" si="21"/>
        <v>NULL</v>
      </c>
    </row>
    <row r="1386" spans="1:7" ht="15" hidden="1" customHeight="1">
      <c r="A1386" s="444"/>
      <c r="B1386" s="430" t="s">
        <v>1060</v>
      </c>
      <c r="C1386" s="431" t="s">
        <v>1065</v>
      </c>
      <c r="D1386" s="431"/>
      <c r="E1386" s="431"/>
      <c r="F1386" s="293" t="s">
        <v>890</v>
      </c>
      <c r="G1386" t="str">
        <f t="shared" ca="1" si="21"/>
        <v>NULL</v>
      </c>
    </row>
    <row r="1387" spans="1:7" ht="15" hidden="1" customHeight="1">
      <c r="A1387" s="444"/>
      <c r="B1387" s="430"/>
      <c r="C1387" s="431" t="s">
        <v>1066</v>
      </c>
      <c r="D1387" s="431"/>
      <c r="E1387" s="431"/>
      <c r="F1387" s="293" t="s">
        <v>890</v>
      </c>
      <c r="G1387" t="str">
        <f t="shared" ca="1" si="21"/>
        <v>NULL</v>
      </c>
    </row>
    <row r="1388" spans="1:7" ht="15" hidden="1" customHeight="1">
      <c r="A1388" s="444"/>
      <c r="B1388" s="430"/>
      <c r="C1388" s="431" t="s">
        <v>1067</v>
      </c>
      <c r="D1388" s="431"/>
      <c r="E1388" s="431"/>
      <c r="F1388" s="293" t="s">
        <v>890</v>
      </c>
      <c r="G1388" t="str">
        <f t="shared" ca="1" si="21"/>
        <v>NULL</v>
      </c>
    </row>
    <row r="1389" spans="1:7" ht="15" hidden="1" customHeight="1">
      <c r="A1389" s="444"/>
      <c r="B1389" s="430"/>
      <c r="C1389" s="431" t="s">
        <v>1068</v>
      </c>
      <c r="D1389" s="431"/>
      <c r="E1389" s="431"/>
      <c r="F1389" s="293" t="s">
        <v>890</v>
      </c>
      <c r="G1389" t="str">
        <f t="shared" ca="1" si="21"/>
        <v>NULL</v>
      </c>
    </row>
    <row r="1390" spans="1:7" ht="15" hidden="1" customHeight="1">
      <c r="A1390" s="444"/>
      <c r="B1390" s="430"/>
      <c r="C1390" s="431" t="s">
        <v>1069</v>
      </c>
      <c r="D1390" s="431" t="s">
        <v>1098</v>
      </c>
      <c r="E1390" s="431"/>
      <c r="F1390" s="293" t="s">
        <v>890</v>
      </c>
      <c r="G1390" t="str">
        <f t="shared" ca="1" si="21"/>
        <v>NULL</v>
      </c>
    </row>
    <row r="1391" spans="1:7" ht="15" hidden="1" customHeight="1">
      <c r="A1391" s="444"/>
      <c r="B1391" s="430"/>
      <c r="C1391" s="431"/>
      <c r="D1391" s="431" t="s">
        <v>1099</v>
      </c>
      <c r="E1391" s="431"/>
      <c r="F1391" s="293" t="s">
        <v>890</v>
      </c>
      <c r="G1391" t="str">
        <f t="shared" ca="1" si="21"/>
        <v>NULL</v>
      </c>
    </row>
    <row r="1392" spans="1:7" ht="15" hidden="1" customHeight="1">
      <c r="A1392" s="444"/>
      <c r="B1392" s="430"/>
      <c r="C1392" s="431"/>
      <c r="D1392" s="431" t="s">
        <v>1100</v>
      </c>
      <c r="E1392" s="431"/>
      <c r="F1392" s="293" t="s">
        <v>890</v>
      </c>
      <c r="G1392" t="str">
        <f t="shared" ca="1" si="21"/>
        <v>NULL</v>
      </c>
    </row>
    <row r="1393" spans="1:7" ht="15" hidden="1" customHeight="1">
      <c r="A1393" s="444"/>
      <c r="B1393" s="430" t="s">
        <v>1061</v>
      </c>
      <c r="C1393" s="431" t="s">
        <v>1070</v>
      </c>
      <c r="D1393" s="431"/>
      <c r="E1393" s="431"/>
      <c r="F1393" s="292" t="s">
        <v>786</v>
      </c>
      <c r="G1393" t="str">
        <f t="shared" ca="1" si="21"/>
        <v>NULL</v>
      </c>
    </row>
    <row r="1394" spans="1:7" ht="15" hidden="1" customHeight="1">
      <c r="A1394" s="444"/>
      <c r="B1394" s="430"/>
      <c r="C1394" s="431" t="s">
        <v>1071</v>
      </c>
      <c r="D1394" s="431" t="s">
        <v>1101</v>
      </c>
      <c r="E1394" s="293" t="s">
        <v>1114</v>
      </c>
      <c r="F1394" s="292" t="s">
        <v>824</v>
      </c>
      <c r="G1394" t="str">
        <f t="shared" ca="1" si="21"/>
        <v>NULL</v>
      </c>
    </row>
    <row r="1395" spans="1:7" hidden="1">
      <c r="A1395" s="444"/>
      <c r="B1395" s="430"/>
      <c r="C1395" s="431"/>
      <c r="D1395" s="431"/>
      <c r="E1395" s="293" t="s">
        <v>1115</v>
      </c>
      <c r="F1395" s="292" t="s">
        <v>824</v>
      </c>
      <c r="G1395" t="str">
        <f t="shared" ca="1" si="21"/>
        <v>NULL</v>
      </c>
    </row>
    <row r="1396" spans="1:7" hidden="1">
      <c r="A1396" s="444"/>
      <c r="B1396" s="430"/>
      <c r="C1396" s="431"/>
      <c r="D1396" s="431"/>
      <c r="E1396" s="293" t="s">
        <v>1116</v>
      </c>
      <c r="F1396" s="292" t="s">
        <v>824</v>
      </c>
      <c r="G1396" t="str">
        <f t="shared" ca="1" si="21"/>
        <v>NULL</v>
      </c>
    </row>
    <row r="1397" spans="1:7" ht="15" hidden="1" customHeight="1">
      <c r="A1397" s="444"/>
      <c r="B1397" s="430"/>
      <c r="C1397" s="431"/>
      <c r="D1397" s="431" t="s">
        <v>1102</v>
      </c>
      <c r="E1397" s="431"/>
      <c r="F1397" s="292" t="s">
        <v>824</v>
      </c>
      <c r="G1397" t="str">
        <f t="shared" ca="1" si="21"/>
        <v>NULL</v>
      </c>
    </row>
    <row r="1398" spans="1:7" ht="15" hidden="1" customHeight="1">
      <c r="A1398" s="444"/>
      <c r="B1398" s="430"/>
      <c r="C1398" s="431" t="s">
        <v>1072</v>
      </c>
      <c r="D1398" s="431" t="s">
        <v>1103</v>
      </c>
      <c r="E1398" s="431"/>
      <c r="F1398" s="292" t="s">
        <v>824</v>
      </c>
      <c r="G1398" t="str">
        <f t="shared" ca="1" si="21"/>
        <v>NULL</v>
      </c>
    </row>
    <row r="1399" spans="1:7" ht="15" hidden="1" customHeight="1">
      <c r="A1399" s="444"/>
      <c r="B1399" s="430"/>
      <c r="C1399" s="431"/>
      <c r="D1399" s="431" t="s">
        <v>1104</v>
      </c>
      <c r="E1399" s="431"/>
      <c r="F1399" s="292" t="s">
        <v>824</v>
      </c>
      <c r="G1399" t="str">
        <f t="shared" ca="1" si="21"/>
        <v>NULL</v>
      </c>
    </row>
    <row r="1400" spans="1:7" ht="15" hidden="1" customHeight="1">
      <c r="A1400" s="444"/>
      <c r="B1400" s="430"/>
      <c r="C1400" s="431" t="s">
        <v>1073</v>
      </c>
      <c r="D1400" s="431"/>
      <c r="E1400" s="431"/>
      <c r="F1400" s="292" t="s">
        <v>786</v>
      </c>
      <c r="G1400" t="str">
        <f t="shared" ca="1" si="21"/>
        <v>NULL</v>
      </c>
    </row>
    <row r="1401" spans="1:7" hidden="1">
      <c r="A1401" s="444"/>
      <c r="B1401" s="430"/>
      <c r="C1401" s="293"/>
      <c r="D1401" s="293"/>
      <c r="E1401" s="293" t="s">
        <v>1117</v>
      </c>
      <c r="F1401" s="292" t="s">
        <v>786</v>
      </c>
      <c r="G1401" t="str">
        <f t="shared" ca="1" si="21"/>
        <v>NULL</v>
      </c>
    </row>
    <row r="1402" spans="1:7" ht="15" hidden="1" customHeight="1">
      <c r="A1402" s="444"/>
      <c r="B1402" s="430"/>
      <c r="C1402" s="431" t="s">
        <v>1495</v>
      </c>
      <c r="D1402" s="431"/>
      <c r="E1402" s="431" t="s">
        <v>1118</v>
      </c>
      <c r="F1402" s="294" t="s">
        <v>786</v>
      </c>
      <c r="G1402" t="str">
        <f t="shared" ca="1" si="21"/>
        <v>NULL</v>
      </c>
    </row>
    <row r="1403" spans="1:7" hidden="1">
      <c r="A1403" s="444"/>
      <c r="B1403" s="430"/>
      <c r="C1403" s="431"/>
      <c r="D1403" s="431"/>
      <c r="E1403" s="431"/>
      <c r="F1403" s="294" t="s">
        <v>824</v>
      </c>
      <c r="G1403" t="str">
        <f t="shared" ca="1" si="21"/>
        <v>NULL</v>
      </c>
    </row>
    <row r="1404" spans="1:7" ht="15" hidden="1" customHeight="1">
      <c r="A1404" s="444"/>
      <c r="B1404" s="430"/>
      <c r="C1404" s="431"/>
      <c r="D1404" s="431"/>
      <c r="E1404" s="431" t="s">
        <v>1118</v>
      </c>
      <c r="F1404" s="294" t="s">
        <v>786</v>
      </c>
      <c r="G1404" t="str">
        <f t="shared" ca="1" si="21"/>
        <v>NULL</v>
      </c>
    </row>
    <row r="1405" spans="1:7" hidden="1">
      <c r="A1405" s="444"/>
      <c r="B1405" s="430"/>
      <c r="C1405" s="431"/>
      <c r="D1405" s="431"/>
      <c r="E1405" s="431"/>
      <c r="F1405" s="294" t="s">
        <v>824</v>
      </c>
      <c r="G1405" t="str">
        <f t="shared" ca="1" si="21"/>
        <v>NULL</v>
      </c>
    </row>
    <row r="1406" spans="1:7" ht="15" hidden="1" customHeight="1">
      <c r="A1406" s="444"/>
      <c r="B1406" s="430"/>
      <c r="C1406" s="431" t="s">
        <v>1496</v>
      </c>
      <c r="D1406" s="431"/>
      <c r="E1406" s="293" t="s">
        <v>1119</v>
      </c>
      <c r="F1406" s="294" t="s">
        <v>1125</v>
      </c>
      <c r="G1406" t="str">
        <f t="shared" ca="1" si="21"/>
        <v>NULL</v>
      </c>
    </row>
    <row r="1407" spans="1:7" hidden="1">
      <c r="A1407" s="444"/>
      <c r="B1407" s="430"/>
      <c r="C1407" s="431"/>
      <c r="D1407" s="431"/>
      <c r="E1407" s="293" t="s">
        <v>1120</v>
      </c>
      <c r="F1407" s="294" t="s">
        <v>824</v>
      </c>
      <c r="G1407" t="str">
        <f t="shared" ca="1" si="21"/>
        <v>NULL</v>
      </c>
    </row>
    <row r="1408" spans="1:7" ht="15" hidden="1" customHeight="1">
      <c r="A1408" s="444"/>
      <c r="B1408" s="430" t="s">
        <v>1062</v>
      </c>
      <c r="C1408" s="431" t="s">
        <v>1076</v>
      </c>
      <c r="D1408" s="431" t="s">
        <v>1105</v>
      </c>
      <c r="E1408" s="293" t="s">
        <v>1121</v>
      </c>
      <c r="F1408" s="292" t="s">
        <v>824</v>
      </c>
      <c r="G1408" t="str">
        <f t="shared" ca="1" si="21"/>
        <v>NULL</v>
      </c>
    </row>
    <row r="1409" spans="1:7" hidden="1">
      <c r="A1409" s="444"/>
      <c r="B1409" s="430"/>
      <c r="C1409" s="431"/>
      <c r="D1409" s="431"/>
      <c r="E1409" s="293" t="s">
        <v>1122</v>
      </c>
      <c r="F1409" s="292" t="s">
        <v>824</v>
      </c>
      <c r="G1409" t="str">
        <f t="shared" ca="1" si="21"/>
        <v>NULL</v>
      </c>
    </row>
    <row r="1410" spans="1:7" ht="15" hidden="1" customHeight="1">
      <c r="A1410" s="444"/>
      <c r="B1410" s="430"/>
      <c r="C1410" s="431"/>
      <c r="D1410" s="431" t="s">
        <v>1106</v>
      </c>
      <c r="E1410" s="293" t="s">
        <v>1121</v>
      </c>
      <c r="F1410" s="292" t="s">
        <v>824</v>
      </c>
      <c r="G1410" t="str">
        <f t="shared" ca="1" si="21"/>
        <v>NULL</v>
      </c>
    </row>
    <row r="1411" spans="1:7" hidden="1">
      <c r="A1411" s="444"/>
      <c r="B1411" s="430"/>
      <c r="C1411" s="431"/>
      <c r="D1411" s="431"/>
      <c r="E1411" s="293" t="s">
        <v>1122</v>
      </c>
      <c r="F1411" s="292" t="s">
        <v>824</v>
      </c>
      <c r="G1411" t="str">
        <f t="shared" ca="1" si="21"/>
        <v>NULL</v>
      </c>
    </row>
    <row r="1412" spans="1:7" ht="15" hidden="1" customHeight="1">
      <c r="A1412" s="444"/>
      <c r="B1412" s="430"/>
      <c r="C1412" s="431"/>
      <c r="D1412" s="431" t="s">
        <v>1107</v>
      </c>
      <c r="E1412" s="293" t="s">
        <v>1121</v>
      </c>
      <c r="F1412" s="292" t="s">
        <v>824</v>
      </c>
      <c r="G1412" t="str">
        <f t="shared" ca="1" si="21"/>
        <v>NULL</v>
      </c>
    </row>
    <row r="1413" spans="1:7" hidden="1">
      <c r="A1413" s="444"/>
      <c r="B1413" s="430"/>
      <c r="C1413" s="431"/>
      <c r="D1413" s="431"/>
      <c r="E1413" s="293" t="s">
        <v>1122</v>
      </c>
      <c r="F1413" s="292" t="s">
        <v>824</v>
      </c>
      <c r="G1413" t="str">
        <f t="shared" ref="G1413:G1444" ca="1" si="22">IF(AND(OR(INDIRECT(CONCATENATE("'Форма ОУ ФГОС НОО'!",ADDRESS(COLUMN()+22+1*INT((ROW()-5)/60),ROW()-4-60*INT((ROW()-5)/60))))="",ISBLANK(INDIRECT(CONCATENATE("'Форма ОУ ФГОС НОО'!",ADDRESS(COLUMN()+22+1*INT((ROW()-5)/60),ROW()-4-60*INT((ROW()-5)/60)))))),ISBLANK(INDIRECT(CONCATENATE("'Форма ОУ ФГОС НОО'!",ADDRESS(COLUMN()+22+1*INT((ROW()-5)/60),1))))),"NULL",INDIRECT(CONCATENATE("'Форма ОУ ФГОС НОО'!",ADDRESS(COLUMN()+22+1*INT((ROW()-5)/60),ROW()-4-60*INT((ROW()-5)/60)))))</f>
        <v>NULL</v>
      </c>
    </row>
    <row r="1414" spans="1:7" ht="15" hidden="1" customHeight="1">
      <c r="A1414" s="444"/>
      <c r="B1414" s="430"/>
      <c r="C1414" s="431"/>
      <c r="D1414" s="431" t="s">
        <v>1108</v>
      </c>
      <c r="E1414" s="293" t="s">
        <v>1121</v>
      </c>
      <c r="F1414" s="292" t="s">
        <v>824</v>
      </c>
      <c r="G1414" t="str">
        <f t="shared" ca="1" si="22"/>
        <v>NULL</v>
      </c>
    </row>
    <row r="1415" spans="1:7" hidden="1">
      <c r="A1415" s="444"/>
      <c r="B1415" s="430"/>
      <c r="C1415" s="431"/>
      <c r="D1415" s="431"/>
      <c r="E1415" s="293" t="s">
        <v>1122</v>
      </c>
      <c r="F1415" s="292" t="s">
        <v>824</v>
      </c>
      <c r="G1415" t="str">
        <f t="shared" ca="1" si="22"/>
        <v>NULL</v>
      </c>
    </row>
    <row r="1416" spans="1:7" ht="15" hidden="1" customHeight="1">
      <c r="A1416" s="444"/>
      <c r="B1416" s="430"/>
      <c r="C1416" s="431"/>
      <c r="D1416" s="431" t="s">
        <v>1109</v>
      </c>
      <c r="E1416" s="293" t="s">
        <v>1121</v>
      </c>
      <c r="F1416" s="292" t="s">
        <v>824</v>
      </c>
      <c r="G1416" t="str">
        <f t="shared" ca="1" si="22"/>
        <v>NULL</v>
      </c>
    </row>
    <row r="1417" spans="1:7" hidden="1">
      <c r="A1417" s="444"/>
      <c r="B1417" s="430"/>
      <c r="C1417" s="431"/>
      <c r="D1417" s="431"/>
      <c r="E1417" s="293" t="s">
        <v>1122</v>
      </c>
      <c r="F1417" s="292" t="s">
        <v>824</v>
      </c>
      <c r="G1417" t="str">
        <f t="shared" ca="1" si="22"/>
        <v>NULL</v>
      </c>
    </row>
    <row r="1418" spans="1:7" ht="15" hidden="1" customHeight="1">
      <c r="A1418" s="444"/>
      <c r="B1418" s="430"/>
      <c r="C1418" s="431"/>
      <c r="D1418" s="431" t="s">
        <v>1110</v>
      </c>
      <c r="E1418" s="293" t="s">
        <v>1121</v>
      </c>
      <c r="F1418" s="292" t="s">
        <v>824</v>
      </c>
      <c r="G1418" t="str">
        <f t="shared" ca="1" si="22"/>
        <v>NULL</v>
      </c>
    </row>
    <row r="1419" spans="1:7" hidden="1">
      <c r="A1419" s="444"/>
      <c r="B1419" s="430"/>
      <c r="C1419" s="431"/>
      <c r="D1419" s="431"/>
      <c r="E1419" s="293" t="s">
        <v>1122</v>
      </c>
      <c r="F1419" s="292" t="s">
        <v>824</v>
      </c>
      <c r="G1419" t="str">
        <f t="shared" ca="1" si="22"/>
        <v>NULL</v>
      </c>
    </row>
    <row r="1420" spans="1:7" ht="15" hidden="1" customHeight="1">
      <c r="A1420" s="444"/>
      <c r="B1420" s="430" t="s">
        <v>1063</v>
      </c>
      <c r="C1420" s="431" t="s">
        <v>1077</v>
      </c>
      <c r="D1420" s="431"/>
      <c r="E1420" s="431"/>
      <c r="F1420" s="292" t="s">
        <v>786</v>
      </c>
      <c r="G1420" t="str">
        <f t="shared" ca="1" si="22"/>
        <v>NULL</v>
      </c>
    </row>
    <row r="1421" spans="1:7" ht="15" hidden="1" customHeight="1">
      <c r="A1421" s="444"/>
      <c r="B1421" s="430"/>
      <c r="C1421" s="431" t="s">
        <v>1078</v>
      </c>
      <c r="D1421" s="431"/>
      <c r="E1421" s="431"/>
      <c r="F1421" s="292" t="s">
        <v>786</v>
      </c>
      <c r="G1421" t="str">
        <f t="shared" ca="1" si="22"/>
        <v>NULL</v>
      </c>
    </row>
    <row r="1422" spans="1:7" ht="15" hidden="1" customHeight="1">
      <c r="A1422" s="444"/>
      <c r="B1422" s="430"/>
      <c r="C1422" s="431" t="s">
        <v>1079</v>
      </c>
      <c r="D1422" s="431"/>
      <c r="E1422" s="431"/>
      <c r="F1422" s="292" t="s">
        <v>1126</v>
      </c>
      <c r="G1422" t="str">
        <f t="shared" ca="1" si="22"/>
        <v>NULL</v>
      </c>
    </row>
    <row r="1423" spans="1:7" ht="15" hidden="1" customHeight="1">
      <c r="A1423" s="444"/>
      <c r="B1423" s="430"/>
      <c r="C1423" s="431" t="s">
        <v>1080</v>
      </c>
      <c r="D1423" s="431" t="s">
        <v>1111</v>
      </c>
      <c r="E1423" s="431"/>
      <c r="F1423" s="292" t="s">
        <v>786</v>
      </c>
      <c r="G1423" t="str">
        <f t="shared" ca="1" si="22"/>
        <v>NULL</v>
      </c>
    </row>
    <row r="1424" spans="1:7" ht="15" hidden="1" customHeight="1">
      <c r="A1424" s="444"/>
      <c r="B1424" s="430"/>
      <c r="C1424" s="431"/>
      <c r="D1424" s="431" t="s">
        <v>1112</v>
      </c>
      <c r="E1424" s="431"/>
      <c r="F1424" s="292" t="s">
        <v>786</v>
      </c>
      <c r="G1424" t="str">
        <f t="shared" ca="1" si="22"/>
        <v>NULL</v>
      </c>
    </row>
    <row r="1425" spans="1:7" ht="15" hidden="1" customHeight="1">
      <c r="A1425" s="444"/>
      <c r="B1425" s="430"/>
      <c r="C1425" s="431"/>
      <c r="D1425" s="431" t="s">
        <v>1113</v>
      </c>
      <c r="E1425" s="431"/>
      <c r="F1425" s="292" t="s">
        <v>786</v>
      </c>
      <c r="G1425" t="str">
        <f t="shared" ca="1" si="22"/>
        <v>NULL</v>
      </c>
    </row>
    <row r="1426" spans="1:7" ht="15" hidden="1" customHeight="1">
      <c r="A1426" s="444"/>
      <c r="B1426" s="430"/>
      <c r="C1426" s="431" t="s">
        <v>1081</v>
      </c>
      <c r="D1426" s="431"/>
      <c r="E1426" s="431"/>
      <c r="F1426" s="292" t="s">
        <v>786</v>
      </c>
      <c r="G1426" t="str">
        <f t="shared" ca="1" si="22"/>
        <v>NULL</v>
      </c>
    </row>
    <row r="1427" spans="1:7" ht="15" hidden="1" customHeight="1">
      <c r="A1427" s="444"/>
      <c r="B1427" s="430"/>
      <c r="C1427" s="431" t="s">
        <v>1082</v>
      </c>
      <c r="D1427" s="431"/>
      <c r="E1427" s="431"/>
      <c r="F1427" s="292" t="s">
        <v>786</v>
      </c>
      <c r="G1427" t="str">
        <f t="shared" ca="1" si="22"/>
        <v>NULL</v>
      </c>
    </row>
    <row r="1428" spans="1:7" ht="15" hidden="1" customHeight="1">
      <c r="A1428" s="444"/>
      <c r="B1428" s="430"/>
      <c r="C1428" s="431" t="s">
        <v>1497</v>
      </c>
      <c r="D1428" s="431"/>
      <c r="E1428" s="293" t="s">
        <v>1123</v>
      </c>
      <c r="F1428" s="292" t="s">
        <v>1126</v>
      </c>
      <c r="G1428" t="str">
        <f t="shared" ca="1" si="22"/>
        <v>NULL</v>
      </c>
    </row>
    <row r="1429" spans="1:7" hidden="1">
      <c r="A1429" s="444"/>
      <c r="B1429" s="430"/>
      <c r="C1429" s="431"/>
      <c r="D1429" s="431"/>
      <c r="E1429" s="293" t="s">
        <v>1124</v>
      </c>
      <c r="F1429" s="292" t="s">
        <v>786</v>
      </c>
      <c r="G1429" t="str">
        <f t="shared" ca="1" si="22"/>
        <v>NULL</v>
      </c>
    </row>
    <row r="1430" spans="1:7" hidden="1">
      <c r="A1430" s="444"/>
      <c r="B1430" s="430"/>
      <c r="C1430" s="431"/>
      <c r="D1430" s="431"/>
      <c r="E1430" s="293" t="s">
        <v>1113</v>
      </c>
      <c r="F1430" s="292" t="s">
        <v>1127</v>
      </c>
      <c r="G1430" t="str">
        <f t="shared" ca="1" si="22"/>
        <v>NULL</v>
      </c>
    </row>
    <row r="1431" spans="1:7" ht="15" hidden="1" customHeight="1">
      <c r="A1431" s="444"/>
      <c r="B1431" s="430" t="s">
        <v>1064</v>
      </c>
      <c r="C1431" s="430" t="s">
        <v>1533</v>
      </c>
      <c r="D1431" s="430"/>
      <c r="E1431" s="430"/>
      <c r="F1431" s="292" t="s">
        <v>786</v>
      </c>
      <c r="G1431" t="str">
        <f t="shared" ca="1" si="22"/>
        <v>NULL</v>
      </c>
    </row>
    <row r="1432" spans="1:7" ht="15" hidden="1" customHeight="1">
      <c r="A1432" s="444"/>
      <c r="B1432" s="430"/>
      <c r="C1432" s="430" t="s">
        <v>1085</v>
      </c>
      <c r="D1432" s="430"/>
      <c r="E1432" s="430"/>
      <c r="F1432" s="292" t="s">
        <v>786</v>
      </c>
      <c r="G1432" t="str">
        <f t="shared" ca="1" si="22"/>
        <v>NULL</v>
      </c>
    </row>
    <row r="1433" spans="1:7" ht="15" hidden="1" customHeight="1">
      <c r="A1433" s="444"/>
      <c r="B1433" s="430"/>
      <c r="C1433" s="430" t="s">
        <v>1534</v>
      </c>
      <c r="D1433" s="430"/>
      <c r="E1433" s="430"/>
      <c r="F1433" s="292" t="s">
        <v>786</v>
      </c>
      <c r="G1433" t="str">
        <f t="shared" ca="1" si="22"/>
        <v>NULL</v>
      </c>
    </row>
    <row r="1434" spans="1:7" ht="15" hidden="1" customHeight="1">
      <c r="A1434" s="444"/>
      <c r="B1434" s="430"/>
      <c r="C1434" s="430" t="s">
        <v>1535</v>
      </c>
      <c r="D1434" s="430"/>
      <c r="E1434" s="430"/>
      <c r="F1434" s="292" t="s">
        <v>786</v>
      </c>
      <c r="G1434" t="str">
        <f t="shared" ca="1" si="22"/>
        <v>NULL</v>
      </c>
    </row>
    <row r="1435" spans="1:7" ht="15" hidden="1" customHeight="1">
      <c r="A1435" s="444"/>
      <c r="B1435" s="430"/>
      <c r="C1435" s="430" t="s">
        <v>1417</v>
      </c>
      <c r="D1435" s="430"/>
      <c r="E1435" s="430"/>
      <c r="F1435" s="292" t="s">
        <v>786</v>
      </c>
      <c r="G1435" t="str">
        <f t="shared" ca="1" si="22"/>
        <v>NULL</v>
      </c>
    </row>
    <row r="1436" spans="1:7" ht="15" hidden="1" customHeight="1">
      <c r="A1436" s="444"/>
      <c r="B1436" s="430"/>
      <c r="C1436" s="431" t="s">
        <v>1536</v>
      </c>
      <c r="D1436" s="431"/>
      <c r="E1436" s="431"/>
      <c r="F1436" s="292" t="s">
        <v>786</v>
      </c>
      <c r="G1436" t="str">
        <f t="shared" ca="1" si="22"/>
        <v>NULL</v>
      </c>
    </row>
    <row r="1437" spans="1:7" ht="15" hidden="1" customHeight="1">
      <c r="A1437" s="444"/>
      <c r="B1437" s="430"/>
      <c r="C1437" s="430" t="s">
        <v>1090</v>
      </c>
      <c r="D1437" s="430"/>
      <c r="E1437" s="430"/>
      <c r="F1437" s="292" t="s">
        <v>786</v>
      </c>
      <c r="G1437" t="str">
        <f t="shared" ca="1" si="22"/>
        <v>NULL</v>
      </c>
    </row>
    <row r="1438" spans="1:7" ht="15" hidden="1" customHeight="1">
      <c r="A1438" s="444"/>
      <c r="B1438" s="430"/>
      <c r="C1438" s="430" t="s">
        <v>1419</v>
      </c>
      <c r="D1438" s="430"/>
      <c r="E1438" s="430"/>
      <c r="F1438" s="292" t="s">
        <v>786</v>
      </c>
      <c r="G1438" t="str">
        <f t="shared" ca="1" si="22"/>
        <v>NULL</v>
      </c>
    </row>
    <row r="1439" spans="1:7" ht="15" hidden="1" customHeight="1">
      <c r="A1439" s="444"/>
      <c r="B1439" s="430"/>
      <c r="C1439" s="431" t="s">
        <v>1537</v>
      </c>
      <c r="D1439" s="431"/>
      <c r="E1439" s="431"/>
      <c r="F1439" s="292" t="s">
        <v>786</v>
      </c>
      <c r="G1439" t="str">
        <f t="shared" ca="1" si="22"/>
        <v>NULL</v>
      </c>
    </row>
    <row r="1440" spans="1:7" ht="15" hidden="1" customHeight="1">
      <c r="A1440" s="444"/>
      <c r="B1440" s="430"/>
      <c r="C1440" s="430" t="s">
        <v>1421</v>
      </c>
      <c r="D1440" s="430"/>
      <c r="E1440" s="430"/>
      <c r="F1440" s="292" t="s">
        <v>786</v>
      </c>
      <c r="G1440" t="str">
        <f t="shared" ca="1" si="22"/>
        <v>NULL</v>
      </c>
    </row>
    <row r="1441" spans="1:7" ht="15" hidden="1" customHeight="1">
      <c r="A1441" s="430" t="s">
        <v>1489</v>
      </c>
      <c r="B1441" s="430"/>
      <c r="C1441" s="433" t="s">
        <v>1094</v>
      </c>
      <c r="D1441" s="433"/>
      <c r="E1441" s="433"/>
      <c r="F1441" s="292" t="s">
        <v>824</v>
      </c>
      <c r="G1441" t="str">
        <f t="shared" ca="1" si="22"/>
        <v>NULL</v>
      </c>
    </row>
    <row r="1442" spans="1:7" ht="15" hidden="1" customHeight="1">
      <c r="A1442" s="430"/>
      <c r="B1442" s="430"/>
      <c r="C1442" s="433" t="s">
        <v>1538</v>
      </c>
      <c r="D1442" s="433"/>
      <c r="E1442" s="433"/>
      <c r="F1442" s="292" t="s">
        <v>824</v>
      </c>
      <c r="G1442" t="str">
        <f t="shared" ca="1" si="22"/>
        <v>NULL</v>
      </c>
    </row>
    <row r="1443" spans="1:7" ht="15" hidden="1" customHeight="1">
      <c r="A1443" s="430"/>
      <c r="B1443" s="430"/>
      <c r="C1443" s="433" t="s">
        <v>1539</v>
      </c>
      <c r="D1443" s="433"/>
      <c r="E1443" s="433"/>
      <c r="F1443" s="292" t="s">
        <v>824</v>
      </c>
      <c r="G1443" t="str">
        <f t="shared" ca="1" si="22"/>
        <v>NULL</v>
      </c>
    </row>
    <row r="1444" spans="1:7" ht="15.75" hidden="1" customHeight="1">
      <c r="A1444" s="430"/>
      <c r="B1444" s="430"/>
      <c r="C1444" s="433" t="s">
        <v>1540</v>
      </c>
      <c r="D1444" s="433"/>
      <c r="E1444" s="433"/>
      <c r="F1444" s="292" t="s">
        <v>824</v>
      </c>
      <c r="G1444" t="str">
        <f t="shared" ca="1" si="22"/>
        <v>NULL</v>
      </c>
    </row>
    <row r="1445" spans="1:7" hidden="1">
      <c r="A1445" s="411" t="s">
        <v>1149</v>
      </c>
      <c r="B1445" s="412" t="s">
        <v>1488</v>
      </c>
      <c r="C1445" s="412"/>
      <c r="D1445" s="412"/>
      <c r="E1445" s="412"/>
      <c r="F1445" s="277" t="s">
        <v>786</v>
      </c>
      <c r="G1445" t="str">
        <f t="shared" ref="G1445:G1508" ca="1" si="23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5 класс</v>
      </c>
    </row>
    <row r="1446" spans="1:7" ht="15.75" hidden="1" customHeight="1">
      <c r="A1446" s="411"/>
      <c r="B1446" s="407" t="s">
        <v>1060</v>
      </c>
      <c r="C1446" s="413" t="s">
        <v>1065</v>
      </c>
      <c r="D1446" s="413"/>
      <c r="E1446" s="413"/>
      <c r="F1446" s="279" t="s">
        <v>890</v>
      </c>
      <c r="G1446">
        <f t="shared" ca="1" si="23"/>
        <v>28</v>
      </c>
    </row>
    <row r="1447" spans="1:7" ht="15.75" hidden="1" customHeight="1">
      <c r="A1447" s="411"/>
      <c r="B1447" s="407"/>
      <c r="C1447" s="410" t="s">
        <v>1066</v>
      </c>
      <c r="D1447" s="410"/>
      <c r="E1447" s="410"/>
      <c r="F1447" s="281" t="s">
        <v>890</v>
      </c>
      <c r="G1447">
        <f t="shared" ca="1" si="23"/>
        <v>0</v>
      </c>
    </row>
    <row r="1448" spans="1:7" ht="15.75" hidden="1" customHeight="1">
      <c r="A1448" s="411"/>
      <c r="B1448" s="407"/>
      <c r="C1448" s="410" t="s">
        <v>1067</v>
      </c>
      <c r="D1448" s="410"/>
      <c r="E1448" s="410"/>
      <c r="F1448" s="281" t="s">
        <v>890</v>
      </c>
      <c r="G1448">
        <f t="shared" ca="1" si="23"/>
        <v>1</v>
      </c>
    </row>
    <row r="1449" spans="1:7" ht="15.75" hidden="1" customHeight="1">
      <c r="A1449" s="411"/>
      <c r="B1449" s="407"/>
      <c r="C1449" s="410" t="s">
        <v>1068</v>
      </c>
      <c r="D1449" s="410"/>
      <c r="E1449" s="410"/>
      <c r="F1449" s="281" t="s">
        <v>890</v>
      </c>
      <c r="G1449">
        <f t="shared" ca="1" si="23"/>
        <v>7</v>
      </c>
    </row>
    <row r="1450" spans="1:7" ht="15.75" hidden="1" customHeight="1">
      <c r="A1450" s="411"/>
      <c r="B1450" s="407"/>
      <c r="C1450" s="410" t="s">
        <v>1069</v>
      </c>
      <c r="D1450" s="410" t="s">
        <v>1098</v>
      </c>
      <c r="E1450" s="410"/>
      <c r="F1450" s="281" t="s">
        <v>890</v>
      </c>
      <c r="G1450">
        <f t="shared" ca="1" si="23"/>
        <v>5</v>
      </c>
    </row>
    <row r="1451" spans="1:7" ht="15.75" hidden="1" customHeight="1">
      <c r="A1451" s="411"/>
      <c r="B1451" s="407"/>
      <c r="C1451" s="410"/>
      <c r="D1451" s="410" t="s">
        <v>1099</v>
      </c>
      <c r="E1451" s="410"/>
      <c r="F1451" s="281" t="s">
        <v>890</v>
      </c>
      <c r="G1451">
        <f t="shared" ca="1" si="23"/>
        <v>11</v>
      </c>
    </row>
    <row r="1452" spans="1:7" ht="15.75" hidden="1" customHeight="1">
      <c r="A1452" s="411"/>
      <c r="B1452" s="407"/>
      <c r="C1452" s="410"/>
      <c r="D1452" s="410" t="s">
        <v>1100</v>
      </c>
      <c r="E1452" s="410"/>
      <c r="F1452" s="281" t="s">
        <v>890</v>
      </c>
      <c r="G1452">
        <f t="shared" ca="1" si="23"/>
        <v>0</v>
      </c>
    </row>
    <row r="1453" spans="1:7" ht="26.25" hidden="1" customHeight="1">
      <c r="A1453" s="411"/>
      <c r="B1453" s="407" t="s">
        <v>1152</v>
      </c>
      <c r="C1453" s="410" t="s">
        <v>1071</v>
      </c>
      <c r="D1453" s="410" t="s">
        <v>1161</v>
      </c>
      <c r="E1453" s="280" t="s">
        <v>1114</v>
      </c>
      <c r="F1453" s="282" t="s">
        <v>824</v>
      </c>
      <c r="G1453">
        <f t="shared" ca="1" si="23"/>
        <v>0</v>
      </c>
    </row>
    <row r="1454" spans="1:7" hidden="1">
      <c r="A1454" s="411"/>
      <c r="B1454" s="407"/>
      <c r="C1454" s="410"/>
      <c r="D1454" s="410"/>
      <c r="E1454" s="280" t="s">
        <v>1115</v>
      </c>
      <c r="F1454" s="282" t="s">
        <v>824</v>
      </c>
      <c r="G1454">
        <f t="shared" ca="1" si="23"/>
        <v>0</v>
      </c>
    </row>
    <row r="1455" spans="1:7" ht="38.25" hidden="1">
      <c r="A1455" s="411"/>
      <c r="B1455" s="407"/>
      <c r="C1455" s="410"/>
      <c r="D1455" s="410"/>
      <c r="E1455" s="280" t="s">
        <v>1167</v>
      </c>
      <c r="F1455" s="282" t="s">
        <v>824</v>
      </c>
      <c r="G1455">
        <f t="shared" ca="1" si="23"/>
        <v>0</v>
      </c>
    </row>
    <row r="1456" spans="1:7" ht="15.75" hidden="1" customHeight="1">
      <c r="A1456" s="411"/>
      <c r="B1456" s="407"/>
      <c r="C1456" s="410"/>
      <c r="D1456" s="410" t="s">
        <v>1162</v>
      </c>
      <c r="E1456" s="410"/>
      <c r="F1456" s="282" t="s">
        <v>824</v>
      </c>
      <c r="G1456">
        <f t="shared" ca="1" si="23"/>
        <v>0</v>
      </c>
    </row>
    <row r="1457" spans="1:7" ht="15.75" hidden="1" customHeight="1">
      <c r="A1457" s="411"/>
      <c r="B1457" s="407"/>
      <c r="C1457" s="414" t="s">
        <v>1072</v>
      </c>
      <c r="D1457" s="410" t="s">
        <v>1103</v>
      </c>
      <c r="E1457" s="410"/>
      <c r="F1457" s="282" t="s">
        <v>824</v>
      </c>
      <c r="G1457">
        <f t="shared" ca="1" si="23"/>
        <v>28</v>
      </c>
    </row>
    <row r="1458" spans="1:7" ht="15.75" hidden="1" customHeight="1">
      <c r="A1458" s="411"/>
      <c r="B1458" s="407"/>
      <c r="C1458" s="414"/>
      <c r="D1458" s="410" t="s">
        <v>1104</v>
      </c>
      <c r="E1458" s="410"/>
      <c r="F1458" s="282" t="s">
        <v>824</v>
      </c>
      <c r="G1458" t="str">
        <f t="shared" ca="1" si="23"/>
        <v/>
      </c>
    </row>
    <row r="1459" spans="1:7" ht="15.75" hidden="1" customHeight="1">
      <c r="A1459" s="411"/>
      <c r="B1459" s="407"/>
      <c r="C1459" s="410" t="s">
        <v>1154</v>
      </c>
      <c r="D1459" s="410"/>
      <c r="E1459" s="410"/>
      <c r="F1459" s="282" t="s">
        <v>786</v>
      </c>
      <c r="G1459" t="str">
        <f t="shared" ca="1" si="23"/>
        <v>в первую смену</v>
      </c>
    </row>
    <row r="1460" spans="1:7" hidden="1">
      <c r="A1460" s="411"/>
      <c r="B1460" s="407"/>
      <c r="C1460" s="280"/>
      <c r="D1460" s="280"/>
      <c r="E1460" s="280" t="s">
        <v>1117</v>
      </c>
      <c r="F1460" s="282" t="s">
        <v>786</v>
      </c>
      <c r="G1460">
        <f t="shared" ca="1" si="23"/>
        <v>0</v>
      </c>
    </row>
    <row r="1461" spans="1:7" ht="15.75" hidden="1" customHeight="1">
      <c r="A1461" s="411"/>
      <c r="B1461" s="407"/>
      <c r="C1461" s="410" t="s">
        <v>1155</v>
      </c>
      <c r="D1461" s="410"/>
      <c r="E1461" s="410" t="s">
        <v>1118</v>
      </c>
      <c r="F1461" s="282" t="s">
        <v>786</v>
      </c>
      <c r="G1461">
        <f t="shared" ca="1" si="23"/>
        <v>0</v>
      </c>
    </row>
    <row r="1462" spans="1:7" hidden="1">
      <c r="A1462" s="411"/>
      <c r="B1462" s="407"/>
      <c r="C1462" s="410"/>
      <c r="D1462" s="410"/>
      <c r="E1462" s="410"/>
      <c r="F1462" s="282" t="s">
        <v>824</v>
      </c>
      <c r="G1462">
        <f t="shared" ca="1" si="23"/>
        <v>0</v>
      </c>
    </row>
    <row r="1463" spans="1:7" ht="15.75" hidden="1" customHeight="1">
      <c r="A1463" s="411"/>
      <c r="B1463" s="407"/>
      <c r="C1463" s="410"/>
      <c r="D1463" s="410"/>
      <c r="E1463" s="410" t="s">
        <v>1118</v>
      </c>
      <c r="F1463" s="282" t="s">
        <v>786</v>
      </c>
      <c r="G1463">
        <f t="shared" ca="1" si="23"/>
        <v>0</v>
      </c>
    </row>
    <row r="1464" spans="1:7" hidden="1">
      <c r="A1464" s="411"/>
      <c r="B1464" s="407"/>
      <c r="C1464" s="410"/>
      <c r="D1464" s="410"/>
      <c r="E1464" s="410"/>
      <c r="F1464" s="282" t="s">
        <v>824</v>
      </c>
      <c r="G1464">
        <f t="shared" ca="1" si="23"/>
        <v>0</v>
      </c>
    </row>
    <row r="1465" spans="1:7" ht="15.75" hidden="1" customHeight="1">
      <c r="A1465" s="411"/>
      <c r="B1465" s="410" t="s">
        <v>1153</v>
      </c>
      <c r="C1465" s="410"/>
      <c r="D1465" s="410"/>
      <c r="E1465" s="280" t="s">
        <v>1119</v>
      </c>
      <c r="F1465" s="282" t="s">
        <v>1125</v>
      </c>
      <c r="G1465">
        <f t="shared" ca="1" si="23"/>
        <v>1</v>
      </c>
    </row>
    <row r="1466" spans="1:7" hidden="1">
      <c r="A1466" s="411"/>
      <c r="B1466" s="410"/>
      <c r="C1466" s="410"/>
      <c r="D1466" s="410"/>
      <c r="E1466" s="280" t="s">
        <v>1120</v>
      </c>
      <c r="F1466" s="282" t="s">
        <v>824</v>
      </c>
      <c r="G1466">
        <f t="shared" ca="1" si="23"/>
        <v>28</v>
      </c>
    </row>
    <row r="1467" spans="1:7" ht="15.75" hidden="1" customHeight="1">
      <c r="A1467" s="411"/>
      <c r="B1467" s="407" t="s">
        <v>1062</v>
      </c>
      <c r="C1467" s="410" t="s">
        <v>1156</v>
      </c>
      <c r="D1467" s="410" t="s">
        <v>1105</v>
      </c>
      <c r="E1467" s="280" t="s">
        <v>1121</v>
      </c>
      <c r="F1467" s="282" t="s">
        <v>824</v>
      </c>
      <c r="G1467">
        <f t="shared" ca="1" si="23"/>
        <v>9</v>
      </c>
    </row>
    <row r="1468" spans="1:7" hidden="1">
      <c r="A1468" s="411"/>
      <c r="B1468" s="407"/>
      <c r="C1468" s="410"/>
      <c r="D1468" s="410"/>
      <c r="E1468" s="280" t="s">
        <v>1122</v>
      </c>
      <c r="F1468" s="282" t="s">
        <v>824</v>
      </c>
      <c r="G1468">
        <f t="shared" ca="1" si="23"/>
        <v>0</v>
      </c>
    </row>
    <row r="1469" spans="1:7" ht="15.75" hidden="1" customHeight="1">
      <c r="A1469" s="411"/>
      <c r="B1469" s="407"/>
      <c r="C1469" s="410"/>
      <c r="D1469" s="410" t="s">
        <v>1106</v>
      </c>
      <c r="E1469" s="280" t="s">
        <v>1121</v>
      </c>
      <c r="F1469" s="282" t="s">
        <v>824</v>
      </c>
      <c r="G1469">
        <f t="shared" ca="1" si="23"/>
        <v>28</v>
      </c>
    </row>
    <row r="1470" spans="1:7" hidden="1">
      <c r="A1470" s="411"/>
      <c r="B1470" s="407"/>
      <c r="C1470" s="410"/>
      <c r="D1470" s="410"/>
      <c r="E1470" s="280" t="s">
        <v>1122</v>
      </c>
      <c r="F1470" s="282" t="s">
        <v>824</v>
      </c>
      <c r="G1470">
        <f t="shared" ca="1" si="23"/>
        <v>0</v>
      </c>
    </row>
    <row r="1471" spans="1:7" ht="15.75" hidden="1" customHeight="1">
      <c r="A1471" s="411"/>
      <c r="B1471" s="407"/>
      <c r="C1471" s="410"/>
      <c r="D1471" s="410" t="s">
        <v>1107</v>
      </c>
      <c r="E1471" s="280" t="s">
        <v>1121</v>
      </c>
      <c r="F1471" s="282" t="s">
        <v>824</v>
      </c>
      <c r="G1471">
        <f t="shared" ca="1" si="23"/>
        <v>0</v>
      </c>
    </row>
    <row r="1472" spans="1:7" hidden="1">
      <c r="A1472" s="411"/>
      <c r="B1472" s="407"/>
      <c r="C1472" s="410"/>
      <c r="D1472" s="410"/>
      <c r="E1472" s="280" t="s">
        <v>1122</v>
      </c>
      <c r="F1472" s="282" t="s">
        <v>824</v>
      </c>
      <c r="G1472">
        <f t="shared" ca="1" si="23"/>
        <v>0</v>
      </c>
    </row>
    <row r="1473" spans="1:7" ht="15.75" hidden="1" customHeight="1">
      <c r="A1473" s="411"/>
      <c r="B1473" s="407"/>
      <c r="C1473" s="410"/>
      <c r="D1473" s="410" t="s">
        <v>1108</v>
      </c>
      <c r="E1473" s="280" t="s">
        <v>1121</v>
      </c>
      <c r="F1473" s="282" t="s">
        <v>824</v>
      </c>
      <c r="G1473">
        <f t="shared" ca="1" si="23"/>
        <v>0</v>
      </c>
    </row>
    <row r="1474" spans="1:7" hidden="1">
      <c r="A1474" s="411"/>
      <c r="B1474" s="407"/>
      <c r="C1474" s="410"/>
      <c r="D1474" s="410"/>
      <c r="E1474" s="280" t="s">
        <v>1122</v>
      </c>
      <c r="F1474" s="282" t="s">
        <v>824</v>
      </c>
      <c r="G1474">
        <f t="shared" ca="1" si="23"/>
        <v>0</v>
      </c>
    </row>
    <row r="1475" spans="1:7" ht="15.75" hidden="1" customHeight="1">
      <c r="A1475" s="411"/>
      <c r="B1475" s="407"/>
      <c r="C1475" s="410"/>
      <c r="D1475" s="410" t="s">
        <v>1109</v>
      </c>
      <c r="E1475" s="280" t="s">
        <v>1121</v>
      </c>
      <c r="F1475" s="282" t="s">
        <v>824</v>
      </c>
      <c r="G1475">
        <f t="shared" ca="1" si="23"/>
        <v>0</v>
      </c>
    </row>
    <row r="1476" spans="1:7" hidden="1">
      <c r="A1476" s="411"/>
      <c r="B1476" s="407"/>
      <c r="C1476" s="410"/>
      <c r="D1476" s="410"/>
      <c r="E1476" s="280" t="s">
        <v>1122</v>
      </c>
      <c r="F1476" s="282" t="s">
        <v>824</v>
      </c>
      <c r="G1476">
        <f t="shared" ca="1" si="23"/>
        <v>0</v>
      </c>
    </row>
    <row r="1477" spans="1:7" ht="15.75" hidden="1" customHeight="1">
      <c r="A1477" s="411"/>
      <c r="B1477" s="407"/>
      <c r="C1477" s="410"/>
      <c r="D1477" s="410" t="s">
        <v>1110</v>
      </c>
      <c r="E1477" s="280" t="s">
        <v>1121</v>
      </c>
      <c r="F1477" s="282" t="s">
        <v>824</v>
      </c>
      <c r="G1477">
        <f t="shared" ca="1" si="23"/>
        <v>0</v>
      </c>
    </row>
    <row r="1478" spans="1:7" hidden="1">
      <c r="A1478" s="411"/>
      <c r="B1478" s="407"/>
      <c r="C1478" s="410"/>
      <c r="D1478" s="410"/>
      <c r="E1478" s="280" t="s">
        <v>1122</v>
      </c>
      <c r="F1478" s="282" t="s">
        <v>824</v>
      </c>
      <c r="G1478">
        <f t="shared" ca="1" si="23"/>
        <v>0</v>
      </c>
    </row>
    <row r="1479" spans="1:7" ht="25.5" hidden="1" customHeight="1">
      <c r="A1479" s="411"/>
      <c r="B1479" s="407"/>
      <c r="C1479" s="410" t="s">
        <v>1157</v>
      </c>
      <c r="D1479" s="410" t="s">
        <v>1544</v>
      </c>
      <c r="E1479" s="410"/>
      <c r="F1479" s="282" t="s">
        <v>1130</v>
      </c>
      <c r="G1479">
        <f t="shared" ca="1" si="23"/>
        <v>0</v>
      </c>
    </row>
    <row r="1480" spans="1:7" ht="25.5" hidden="1" customHeight="1">
      <c r="A1480" s="411"/>
      <c r="B1480" s="407"/>
      <c r="C1480" s="410"/>
      <c r="D1480" s="410" t="s">
        <v>1545</v>
      </c>
      <c r="E1480" s="410"/>
      <c r="F1480" s="282" t="s">
        <v>824</v>
      </c>
      <c r="G1480">
        <f t="shared" ca="1" si="23"/>
        <v>28</v>
      </c>
    </row>
    <row r="1481" spans="1:7" ht="51.75" hidden="1" customHeight="1">
      <c r="A1481" s="407" t="s">
        <v>1150</v>
      </c>
      <c r="B1481" s="407"/>
      <c r="C1481" s="408" t="s">
        <v>1158</v>
      </c>
      <c r="D1481" s="409" t="s">
        <v>1165</v>
      </c>
      <c r="E1481" s="280" t="s">
        <v>1168</v>
      </c>
      <c r="F1481" s="282" t="s">
        <v>1130</v>
      </c>
      <c r="G1481">
        <f t="shared" ca="1" si="23"/>
        <v>14</v>
      </c>
    </row>
    <row r="1482" spans="1:7" ht="51" hidden="1">
      <c r="A1482" s="407"/>
      <c r="B1482" s="407"/>
      <c r="C1482" s="408"/>
      <c r="D1482" s="409"/>
      <c r="E1482" s="280" t="s">
        <v>1169</v>
      </c>
      <c r="F1482" s="282" t="s">
        <v>824</v>
      </c>
      <c r="G1482">
        <f t="shared" ca="1" si="23"/>
        <v>30</v>
      </c>
    </row>
    <row r="1483" spans="1:7" ht="25.5" hidden="1">
      <c r="A1483" s="407"/>
      <c r="B1483" s="407"/>
      <c r="C1483" s="408"/>
      <c r="D1483" s="409"/>
      <c r="E1483" s="280" t="s">
        <v>1170</v>
      </c>
      <c r="F1483" s="282" t="s">
        <v>824</v>
      </c>
      <c r="G1483">
        <f t="shared" ca="1" si="23"/>
        <v>2</v>
      </c>
    </row>
    <row r="1484" spans="1:7" ht="51.75" hidden="1" customHeight="1">
      <c r="A1484" s="407"/>
      <c r="B1484" s="407"/>
      <c r="C1484" s="408"/>
      <c r="D1484" s="409" t="s">
        <v>1166</v>
      </c>
      <c r="E1484" s="280" t="s">
        <v>1171</v>
      </c>
      <c r="F1484" s="282" t="s">
        <v>1130</v>
      </c>
      <c r="G1484">
        <f t="shared" ca="1" si="23"/>
        <v>0</v>
      </c>
    </row>
    <row r="1485" spans="1:7" ht="51" hidden="1">
      <c r="A1485" s="407"/>
      <c r="B1485" s="407"/>
      <c r="C1485" s="408"/>
      <c r="D1485" s="409"/>
      <c r="E1485" s="280" t="s">
        <v>1169</v>
      </c>
      <c r="F1485" s="282" t="s">
        <v>824</v>
      </c>
      <c r="G1485">
        <f t="shared" ca="1" si="23"/>
        <v>0</v>
      </c>
    </row>
    <row r="1486" spans="1:7" ht="25.5" hidden="1">
      <c r="A1486" s="407"/>
      <c r="B1486" s="407"/>
      <c r="C1486" s="408"/>
      <c r="D1486" s="409"/>
      <c r="E1486" s="280" t="s">
        <v>1170</v>
      </c>
      <c r="F1486" s="282" t="s">
        <v>824</v>
      </c>
      <c r="G1486">
        <f t="shared" ca="1" si="23"/>
        <v>0</v>
      </c>
    </row>
    <row r="1487" spans="1:7" ht="22.5" hidden="1" customHeight="1">
      <c r="A1487" s="407"/>
      <c r="B1487" s="407"/>
      <c r="C1487" s="408" t="s">
        <v>1159</v>
      </c>
      <c r="D1487" s="408"/>
      <c r="E1487" s="408"/>
      <c r="F1487" s="282" t="s">
        <v>824</v>
      </c>
      <c r="G1487">
        <f t="shared" ca="1" si="23"/>
        <v>0</v>
      </c>
    </row>
    <row r="1488" spans="1:7" ht="22.5" hidden="1" customHeight="1">
      <c r="A1488" s="407"/>
      <c r="B1488" s="407"/>
      <c r="C1488" s="408" t="s">
        <v>1160</v>
      </c>
      <c r="D1488" s="408"/>
      <c r="E1488" s="408"/>
      <c r="F1488" s="282" t="s">
        <v>824</v>
      </c>
      <c r="G1488">
        <f t="shared" ca="1" si="23"/>
        <v>28</v>
      </c>
    </row>
    <row r="1489" spans="1:7" hidden="1">
      <c r="A1489" s="411" t="s">
        <v>1149</v>
      </c>
      <c r="B1489" s="412" t="s">
        <v>1488</v>
      </c>
      <c r="C1489" s="412"/>
      <c r="D1489" s="412"/>
      <c r="E1489" s="412"/>
      <c r="F1489" s="277" t="s">
        <v>786</v>
      </c>
      <c r="G1489" t="str">
        <f t="shared" ca="1" si="23"/>
        <v>5 класс</v>
      </c>
    </row>
    <row r="1490" spans="1:7" ht="15.75" hidden="1" customHeight="1">
      <c r="A1490" s="411"/>
      <c r="B1490" s="407" t="s">
        <v>1060</v>
      </c>
      <c r="C1490" s="413" t="s">
        <v>1065</v>
      </c>
      <c r="D1490" s="413"/>
      <c r="E1490" s="413"/>
      <c r="F1490" s="279" t="s">
        <v>890</v>
      </c>
      <c r="G1490">
        <f t="shared" ca="1" si="23"/>
        <v>29</v>
      </c>
    </row>
    <row r="1491" spans="1:7" ht="15.75" hidden="1" customHeight="1">
      <c r="A1491" s="411"/>
      <c r="B1491" s="407"/>
      <c r="C1491" s="410" t="s">
        <v>1066</v>
      </c>
      <c r="D1491" s="410"/>
      <c r="E1491" s="410"/>
      <c r="F1491" s="281" t="s">
        <v>890</v>
      </c>
      <c r="G1491">
        <f t="shared" ca="1" si="23"/>
        <v>0</v>
      </c>
    </row>
    <row r="1492" spans="1:7" ht="15.75" hidden="1" customHeight="1">
      <c r="A1492" s="411"/>
      <c r="B1492" s="407"/>
      <c r="C1492" s="410" t="s">
        <v>1067</v>
      </c>
      <c r="D1492" s="410"/>
      <c r="E1492" s="410"/>
      <c r="F1492" s="281" t="s">
        <v>890</v>
      </c>
      <c r="G1492">
        <f t="shared" ca="1" si="23"/>
        <v>0</v>
      </c>
    </row>
    <row r="1493" spans="1:7" ht="15.75" hidden="1" customHeight="1">
      <c r="A1493" s="411"/>
      <c r="B1493" s="407"/>
      <c r="C1493" s="410" t="s">
        <v>1068</v>
      </c>
      <c r="D1493" s="410"/>
      <c r="E1493" s="410"/>
      <c r="F1493" s="281" t="s">
        <v>890</v>
      </c>
      <c r="G1493">
        <f t="shared" ca="1" si="23"/>
        <v>9</v>
      </c>
    </row>
    <row r="1494" spans="1:7" ht="15.75" hidden="1" customHeight="1">
      <c r="A1494" s="411"/>
      <c r="B1494" s="407"/>
      <c r="C1494" s="410" t="s">
        <v>1069</v>
      </c>
      <c r="D1494" s="410" t="s">
        <v>1098</v>
      </c>
      <c r="E1494" s="410"/>
      <c r="F1494" s="281" t="s">
        <v>890</v>
      </c>
      <c r="G1494">
        <f t="shared" ca="1" si="23"/>
        <v>0</v>
      </c>
    </row>
    <row r="1495" spans="1:7" ht="15.75" hidden="1" customHeight="1">
      <c r="A1495" s="411"/>
      <c r="B1495" s="407"/>
      <c r="C1495" s="410"/>
      <c r="D1495" s="410" t="s">
        <v>1099</v>
      </c>
      <c r="E1495" s="410"/>
      <c r="F1495" s="281" t="s">
        <v>890</v>
      </c>
      <c r="G1495">
        <f t="shared" ca="1" si="23"/>
        <v>4</v>
      </c>
    </row>
    <row r="1496" spans="1:7" ht="15.75" hidden="1" customHeight="1">
      <c r="A1496" s="411"/>
      <c r="B1496" s="407"/>
      <c r="C1496" s="410"/>
      <c r="D1496" s="410" t="s">
        <v>1100</v>
      </c>
      <c r="E1496" s="410"/>
      <c r="F1496" s="281" t="s">
        <v>890</v>
      </c>
      <c r="G1496">
        <f t="shared" ca="1" si="23"/>
        <v>0</v>
      </c>
    </row>
    <row r="1497" spans="1:7" ht="26.25" hidden="1" customHeight="1">
      <c r="A1497" s="411"/>
      <c r="B1497" s="407" t="s">
        <v>1152</v>
      </c>
      <c r="C1497" s="410" t="s">
        <v>1071</v>
      </c>
      <c r="D1497" s="410" t="s">
        <v>1161</v>
      </c>
      <c r="E1497" s="280" t="s">
        <v>1114</v>
      </c>
      <c r="F1497" s="282" t="s">
        <v>824</v>
      </c>
      <c r="G1497">
        <f t="shared" ca="1" si="23"/>
        <v>0</v>
      </c>
    </row>
    <row r="1498" spans="1:7" hidden="1">
      <c r="A1498" s="411"/>
      <c r="B1498" s="407"/>
      <c r="C1498" s="410"/>
      <c r="D1498" s="410"/>
      <c r="E1498" s="280" t="s">
        <v>1115</v>
      </c>
      <c r="F1498" s="282" t="s">
        <v>824</v>
      </c>
      <c r="G1498">
        <f t="shared" ca="1" si="23"/>
        <v>0</v>
      </c>
    </row>
    <row r="1499" spans="1:7" ht="38.25" hidden="1">
      <c r="A1499" s="411"/>
      <c r="B1499" s="407"/>
      <c r="C1499" s="410"/>
      <c r="D1499" s="410"/>
      <c r="E1499" s="280" t="s">
        <v>1167</v>
      </c>
      <c r="F1499" s="282" t="s">
        <v>824</v>
      </c>
      <c r="G1499">
        <f t="shared" ca="1" si="23"/>
        <v>0</v>
      </c>
    </row>
    <row r="1500" spans="1:7" ht="15.75" hidden="1" customHeight="1">
      <c r="A1500" s="411"/>
      <c r="B1500" s="407"/>
      <c r="C1500" s="410"/>
      <c r="D1500" s="410" t="s">
        <v>1162</v>
      </c>
      <c r="E1500" s="410"/>
      <c r="F1500" s="282" t="s">
        <v>824</v>
      </c>
      <c r="G1500">
        <f t="shared" ca="1" si="23"/>
        <v>0</v>
      </c>
    </row>
    <row r="1501" spans="1:7" ht="15.75" hidden="1" customHeight="1">
      <c r="A1501" s="411"/>
      <c r="B1501" s="407"/>
      <c r="C1501" s="414" t="s">
        <v>1072</v>
      </c>
      <c r="D1501" s="410" t="s">
        <v>1103</v>
      </c>
      <c r="E1501" s="410"/>
      <c r="F1501" s="282" t="s">
        <v>824</v>
      </c>
      <c r="G1501">
        <f t="shared" ca="1" si="23"/>
        <v>29</v>
      </c>
    </row>
    <row r="1502" spans="1:7" ht="15.75" hidden="1" customHeight="1">
      <c r="A1502" s="411"/>
      <c r="B1502" s="407"/>
      <c r="C1502" s="414"/>
      <c r="D1502" s="410" t="s">
        <v>1104</v>
      </c>
      <c r="E1502" s="410"/>
      <c r="F1502" s="282" t="s">
        <v>824</v>
      </c>
      <c r="G1502" t="str">
        <f t="shared" ca="1" si="23"/>
        <v/>
      </c>
    </row>
    <row r="1503" spans="1:7" ht="15.75" hidden="1" customHeight="1">
      <c r="A1503" s="411"/>
      <c r="B1503" s="407"/>
      <c r="C1503" s="410" t="s">
        <v>1154</v>
      </c>
      <c r="D1503" s="410"/>
      <c r="E1503" s="410"/>
      <c r="F1503" s="282" t="s">
        <v>786</v>
      </c>
      <c r="G1503" t="str">
        <f t="shared" ca="1" si="23"/>
        <v>в первую смену</v>
      </c>
    </row>
    <row r="1504" spans="1:7" hidden="1">
      <c r="A1504" s="411"/>
      <c r="B1504" s="407"/>
      <c r="C1504" s="280"/>
      <c r="D1504" s="280"/>
      <c r="E1504" s="280" t="s">
        <v>1117</v>
      </c>
      <c r="F1504" s="282" t="s">
        <v>786</v>
      </c>
      <c r="G1504">
        <f t="shared" ca="1" si="23"/>
        <v>0</v>
      </c>
    </row>
    <row r="1505" spans="1:7" ht="15.75" hidden="1" customHeight="1">
      <c r="A1505" s="411"/>
      <c r="B1505" s="407"/>
      <c r="C1505" s="410" t="s">
        <v>1155</v>
      </c>
      <c r="D1505" s="410"/>
      <c r="E1505" s="410" t="s">
        <v>1118</v>
      </c>
      <c r="F1505" s="282" t="s">
        <v>786</v>
      </c>
      <c r="G1505">
        <f t="shared" ca="1" si="23"/>
        <v>0</v>
      </c>
    </row>
    <row r="1506" spans="1:7" hidden="1">
      <c r="A1506" s="411"/>
      <c r="B1506" s="407"/>
      <c r="C1506" s="410"/>
      <c r="D1506" s="410"/>
      <c r="E1506" s="410"/>
      <c r="F1506" s="282" t="s">
        <v>824</v>
      </c>
      <c r="G1506">
        <f t="shared" ca="1" si="23"/>
        <v>0</v>
      </c>
    </row>
    <row r="1507" spans="1:7" ht="15.75" hidden="1" customHeight="1">
      <c r="A1507" s="411"/>
      <c r="B1507" s="407"/>
      <c r="C1507" s="410"/>
      <c r="D1507" s="410"/>
      <c r="E1507" s="410" t="s">
        <v>1118</v>
      </c>
      <c r="F1507" s="282" t="s">
        <v>786</v>
      </c>
      <c r="G1507">
        <f t="shared" ca="1" si="23"/>
        <v>0</v>
      </c>
    </row>
    <row r="1508" spans="1:7" hidden="1">
      <c r="A1508" s="411"/>
      <c r="B1508" s="407"/>
      <c r="C1508" s="410"/>
      <c r="D1508" s="410"/>
      <c r="E1508" s="410"/>
      <c r="F1508" s="282" t="s">
        <v>824</v>
      </c>
      <c r="G1508">
        <f t="shared" ca="1" si="23"/>
        <v>0</v>
      </c>
    </row>
    <row r="1509" spans="1:7" ht="15.75" hidden="1" customHeight="1">
      <c r="A1509" s="411"/>
      <c r="B1509" s="410" t="s">
        <v>1153</v>
      </c>
      <c r="C1509" s="410"/>
      <c r="D1509" s="410"/>
      <c r="E1509" s="280" t="s">
        <v>1119</v>
      </c>
      <c r="F1509" s="282" t="s">
        <v>1125</v>
      </c>
      <c r="G1509">
        <f t="shared" ref="G1509:G1572" ca="1" si="24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1</v>
      </c>
    </row>
    <row r="1510" spans="1:7" hidden="1">
      <c r="A1510" s="411"/>
      <c r="B1510" s="410"/>
      <c r="C1510" s="410"/>
      <c r="D1510" s="410"/>
      <c r="E1510" s="280" t="s">
        <v>1120</v>
      </c>
      <c r="F1510" s="282" t="s">
        <v>824</v>
      </c>
      <c r="G1510">
        <f t="shared" ca="1" si="24"/>
        <v>29</v>
      </c>
    </row>
    <row r="1511" spans="1:7" ht="15.75" hidden="1" customHeight="1">
      <c r="A1511" s="411"/>
      <c r="B1511" s="407" t="s">
        <v>1062</v>
      </c>
      <c r="C1511" s="410" t="s">
        <v>1156</v>
      </c>
      <c r="D1511" s="410" t="s">
        <v>1105</v>
      </c>
      <c r="E1511" s="280" t="s">
        <v>1121</v>
      </c>
      <c r="F1511" s="282" t="s">
        <v>824</v>
      </c>
      <c r="G1511">
        <f t="shared" ca="1" si="24"/>
        <v>0</v>
      </c>
    </row>
    <row r="1512" spans="1:7" hidden="1">
      <c r="A1512" s="411"/>
      <c r="B1512" s="407"/>
      <c r="C1512" s="410"/>
      <c r="D1512" s="410"/>
      <c r="E1512" s="280" t="s">
        <v>1122</v>
      </c>
      <c r="F1512" s="282" t="s">
        <v>824</v>
      </c>
      <c r="G1512">
        <f t="shared" ca="1" si="24"/>
        <v>0</v>
      </c>
    </row>
    <row r="1513" spans="1:7" ht="15.75" hidden="1" customHeight="1">
      <c r="A1513" s="411"/>
      <c r="B1513" s="407"/>
      <c r="C1513" s="410"/>
      <c r="D1513" s="410" t="s">
        <v>1106</v>
      </c>
      <c r="E1513" s="280" t="s">
        <v>1121</v>
      </c>
      <c r="F1513" s="282" t="s">
        <v>824</v>
      </c>
      <c r="G1513">
        <f t="shared" ca="1" si="24"/>
        <v>10</v>
      </c>
    </row>
    <row r="1514" spans="1:7" hidden="1">
      <c r="A1514" s="411"/>
      <c r="B1514" s="407"/>
      <c r="C1514" s="410"/>
      <c r="D1514" s="410"/>
      <c r="E1514" s="280" t="s">
        <v>1122</v>
      </c>
      <c r="F1514" s="282" t="s">
        <v>824</v>
      </c>
      <c r="G1514">
        <f t="shared" ca="1" si="24"/>
        <v>0</v>
      </c>
    </row>
    <row r="1515" spans="1:7" ht="15.75" hidden="1" customHeight="1">
      <c r="A1515" s="411"/>
      <c r="B1515" s="407"/>
      <c r="C1515" s="410"/>
      <c r="D1515" s="410" t="s">
        <v>1107</v>
      </c>
      <c r="E1515" s="280" t="s">
        <v>1121</v>
      </c>
      <c r="F1515" s="282" t="s">
        <v>824</v>
      </c>
      <c r="G1515">
        <f t="shared" ca="1" si="24"/>
        <v>9</v>
      </c>
    </row>
    <row r="1516" spans="1:7" hidden="1">
      <c r="A1516" s="411"/>
      <c r="B1516" s="407"/>
      <c r="C1516" s="410"/>
      <c r="D1516" s="410"/>
      <c r="E1516" s="280" t="s">
        <v>1122</v>
      </c>
      <c r="F1516" s="282" t="s">
        <v>824</v>
      </c>
      <c r="G1516">
        <f t="shared" ca="1" si="24"/>
        <v>0</v>
      </c>
    </row>
    <row r="1517" spans="1:7" ht="15.75" hidden="1" customHeight="1">
      <c r="A1517" s="411"/>
      <c r="B1517" s="407"/>
      <c r="C1517" s="410"/>
      <c r="D1517" s="410" t="s">
        <v>1108</v>
      </c>
      <c r="E1517" s="280" t="s">
        <v>1121</v>
      </c>
      <c r="F1517" s="282" t="s">
        <v>824</v>
      </c>
      <c r="G1517">
        <f t="shared" ca="1" si="24"/>
        <v>0</v>
      </c>
    </row>
    <row r="1518" spans="1:7" hidden="1">
      <c r="A1518" s="411"/>
      <c r="B1518" s="407"/>
      <c r="C1518" s="410"/>
      <c r="D1518" s="410"/>
      <c r="E1518" s="280" t="s">
        <v>1122</v>
      </c>
      <c r="F1518" s="282" t="s">
        <v>824</v>
      </c>
      <c r="G1518">
        <f t="shared" ca="1" si="24"/>
        <v>0</v>
      </c>
    </row>
    <row r="1519" spans="1:7" ht="15.75" hidden="1" customHeight="1">
      <c r="A1519" s="411"/>
      <c r="B1519" s="407"/>
      <c r="C1519" s="410"/>
      <c r="D1519" s="410" t="s">
        <v>1109</v>
      </c>
      <c r="E1519" s="280" t="s">
        <v>1121</v>
      </c>
      <c r="F1519" s="282" t="s">
        <v>824</v>
      </c>
      <c r="G1519">
        <f t="shared" ca="1" si="24"/>
        <v>0</v>
      </c>
    </row>
    <row r="1520" spans="1:7" hidden="1">
      <c r="A1520" s="411"/>
      <c r="B1520" s="407"/>
      <c r="C1520" s="410"/>
      <c r="D1520" s="410"/>
      <c r="E1520" s="280" t="s">
        <v>1122</v>
      </c>
      <c r="F1520" s="282" t="s">
        <v>824</v>
      </c>
      <c r="G1520">
        <f t="shared" ca="1" si="24"/>
        <v>0</v>
      </c>
    </row>
    <row r="1521" spans="1:7" ht="15.75" hidden="1" customHeight="1">
      <c r="A1521" s="411"/>
      <c r="B1521" s="407"/>
      <c r="C1521" s="410"/>
      <c r="D1521" s="410" t="s">
        <v>1110</v>
      </c>
      <c r="E1521" s="280" t="s">
        <v>1121</v>
      </c>
      <c r="F1521" s="282" t="s">
        <v>824</v>
      </c>
      <c r="G1521">
        <f t="shared" ca="1" si="24"/>
        <v>0</v>
      </c>
    </row>
    <row r="1522" spans="1:7" hidden="1">
      <c r="A1522" s="411"/>
      <c r="B1522" s="407"/>
      <c r="C1522" s="410"/>
      <c r="D1522" s="410"/>
      <c r="E1522" s="280" t="s">
        <v>1122</v>
      </c>
      <c r="F1522" s="282" t="s">
        <v>824</v>
      </c>
      <c r="G1522">
        <f t="shared" ca="1" si="24"/>
        <v>0</v>
      </c>
    </row>
    <row r="1523" spans="1:7" ht="30" hidden="1" customHeight="1">
      <c r="A1523" s="411"/>
      <c r="B1523" s="407"/>
      <c r="C1523" s="410" t="s">
        <v>1157</v>
      </c>
      <c r="D1523" s="410" t="s">
        <v>1163</v>
      </c>
      <c r="E1523" s="410"/>
      <c r="F1523" s="282" t="s">
        <v>1130</v>
      </c>
      <c r="G1523">
        <f t="shared" ca="1" si="24"/>
        <v>0</v>
      </c>
    </row>
    <row r="1524" spans="1:7" ht="30" hidden="1" customHeight="1">
      <c r="A1524" s="411"/>
      <c r="B1524" s="407"/>
      <c r="C1524" s="410"/>
      <c r="D1524" s="410" t="s">
        <v>1164</v>
      </c>
      <c r="E1524" s="410"/>
      <c r="F1524" s="282" t="s">
        <v>824</v>
      </c>
      <c r="G1524">
        <f t="shared" ca="1" si="24"/>
        <v>29</v>
      </c>
    </row>
    <row r="1525" spans="1:7" ht="51.75" hidden="1" customHeight="1">
      <c r="A1525" s="407" t="s">
        <v>1150</v>
      </c>
      <c r="B1525" s="407"/>
      <c r="C1525" s="408" t="s">
        <v>1158</v>
      </c>
      <c r="D1525" s="409" t="s">
        <v>1165</v>
      </c>
      <c r="E1525" s="280" t="s">
        <v>1168</v>
      </c>
      <c r="F1525" s="282" t="s">
        <v>1130</v>
      </c>
      <c r="G1525">
        <f t="shared" ca="1" si="24"/>
        <v>14</v>
      </c>
    </row>
    <row r="1526" spans="1:7" ht="51" hidden="1">
      <c r="A1526" s="407"/>
      <c r="B1526" s="407"/>
      <c r="C1526" s="408"/>
      <c r="D1526" s="409"/>
      <c r="E1526" s="280" t="s">
        <v>1169</v>
      </c>
      <c r="F1526" s="282" t="s">
        <v>824</v>
      </c>
      <c r="G1526">
        <f t="shared" ca="1" si="24"/>
        <v>38</v>
      </c>
    </row>
    <row r="1527" spans="1:7" ht="25.5" hidden="1">
      <c r="A1527" s="407"/>
      <c r="B1527" s="407"/>
      <c r="C1527" s="408"/>
      <c r="D1527" s="409"/>
      <c r="E1527" s="280" t="s">
        <v>1170</v>
      </c>
      <c r="F1527" s="282" t="s">
        <v>824</v>
      </c>
      <c r="G1527">
        <f t="shared" ca="1" si="24"/>
        <v>5</v>
      </c>
    </row>
    <row r="1528" spans="1:7" ht="51.75" hidden="1" customHeight="1">
      <c r="A1528" s="407"/>
      <c r="B1528" s="407"/>
      <c r="C1528" s="408"/>
      <c r="D1528" s="409" t="s">
        <v>1166</v>
      </c>
      <c r="E1528" s="280" t="s">
        <v>1171</v>
      </c>
      <c r="F1528" s="282" t="s">
        <v>1130</v>
      </c>
      <c r="G1528">
        <f t="shared" ca="1" si="24"/>
        <v>0</v>
      </c>
    </row>
    <row r="1529" spans="1:7" ht="51" hidden="1">
      <c r="A1529" s="407"/>
      <c r="B1529" s="407"/>
      <c r="C1529" s="408"/>
      <c r="D1529" s="409"/>
      <c r="E1529" s="280" t="s">
        <v>1169</v>
      </c>
      <c r="F1529" s="282" t="s">
        <v>824</v>
      </c>
      <c r="G1529">
        <f t="shared" ca="1" si="24"/>
        <v>0</v>
      </c>
    </row>
    <row r="1530" spans="1:7" ht="25.5" hidden="1">
      <c r="A1530" s="407"/>
      <c r="B1530" s="407"/>
      <c r="C1530" s="408"/>
      <c r="D1530" s="409"/>
      <c r="E1530" s="280" t="s">
        <v>1170</v>
      </c>
      <c r="F1530" s="282" t="s">
        <v>824</v>
      </c>
      <c r="G1530">
        <f t="shared" ca="1" si="24"/>
        <v>0</v>
      </c>
    </row>
    <row r="1531" spans="1:7" ht="29.25" hidden="1" customHeight="1">
      <c r="A1531" s="407"/>
      <c r="B1531" s="407"/>
      <c r="C1531" s="408" t="s">
        <v>1159</v>
      </c>
      <c r="D1531" s="408"/>
      <c r="E1531" s="408"/>
      <c r="F1531" s="282" t="s">
        <v>824</v>
      </c>
      <c r="G1531">
        <f t="shared" ca="1" si="24"/>
        <v>0</v>
      </c>
    </row>
    <row r="1532" spans="1:7" ht="29.25" hidden="1" customHeight="1">
      <c r="A1532" s="407"/>
      <c r="B1532" s="407"/>
      <c r="C1532" s="408" t="s">
        <v>1160</v>
      </c>
      <c r="D1532" s="408"/>
      <c r="E1532" s="408"/>
      <c r="F1532" s="282" t="s">
        <v>824</v>
      </c>
      <c r="G1532">
        <f t="shared" ca="1" si="24"/>
        <v>29</v>
      </c>
    </row>
    <row r="1533" spans="1:7" hidden="1">
      <c r="A1533" s="411" t="s">
        <v>1149</v>
      </c>
      <c r="B1533" s="412" t="s">
        <v>1488</v>
      </c>
      <c r="C1533" s="412"/>
      <c r="D1533" s="412"/>
      <c r="E1533" s="412"/>
      <c r="F1533" s="277" t="s">
        <v>786</v>
      </c>
      <c r="G1533" t="str">
        <f t="shared" ca="1" si="24"/>
        <v>5 класс</v>
      </c>
    </row>
    <row r="1534" spans="1:7" ht="15.75" hidden="1" customHeight="1">
      <c r="A1534" s="411"/>
      <c r="B1534" s="407" t="s">
        <v>1060</v>
      </c>
      <c r="C1534" s="413" t="s">
        <v>1065</v>
      </c>
      <c r="D1534" s="413"/>
      <c r="E1534" s="413"/>
      <c r="F1534" s="279" t="s">
        <v>890</v>
      </c>
      <c r="G1534">
        <f t="shared" ca="1" si="24"/>
        <v>28</v>
      </c>
    </row>
    <row r="1535" spans="1:7" ht="15.75" hidden="1" customHeight="1">
      <c r="A1535" s="411"/>
      <c r="B1535" s="407"/>
      <c r="C1535" s="410" t="s">
        <v>1066</v>
      </c>
      <c r="D1535" s="410"/>
      <c r="E1535" s="410"/>
      <c r="F1535" s="281" t="s">
        <v>890</v>
      </c>
      <c r="G1535">
        <f t="shared" ca="1" si="24"/>
        <v>0</v>
      </c>
    </row>
    <row r="1536" spans="1:7" ht="15.75" hidden="1" customHeight="1">
      <c r="A1536" s="411"/>
      <c r="B1536" s="407"/>
      <c r="C1536" s="410" t="s">
        <v>1067</v>
      </c>
      <c r="D1536" s="410"/>
      <c r="E1536" s="410"/>
      <c r="F1536" s="281" t="s">
        <v>890</v>
      </c>
      <c r="G1536">
        <f t="shared" ca="1" si="24"/>
        <v>1</v>
      </c>
    </row>
    <row r="1537" spans="1:7" ht="15.75" hidden="1" customHeight="1">
      <c r="A1537" s="411"/>
      <c r="B1537" s="407"/>
      <c r="C1537" s="410" t="s">
        <v>1068</v>
      </c>
      <c r="D1537" s="410"/>
      <c r="E1537" s="410"/>
      <c r="F1537" s="281" t="s">
        <v>890</v>
      </c>
      <c r="G1537">
        <f t="shared" ca="1" si="24"/>
        <v>0</v>
      </c>
    </row>
    <row r="1538" spans="1:7" ht="15.75" hidden="1" customHeight="1">
      <c r="A1538" s="411"/>
      <c r="B1538" s="407"/>
      <c r="C1538" s="410" t="s">
        <v>1069</v>
      </c>
      <c r="D1538" s="410" t="s">
        <v>1098</v>
      </c>
      <c r="E1538" s="410"/>
      <c r="F1538" s="281" t="s">
        <v>890</v>
      </c>
      <c r="G1538">
        <f t="shared" ca="1" si="24"/>
        <v>5</v>
      </c>
    </row>
    <row r="1539" spans="1:7" ht="15.75" hidden="1" customHeight="1">
      <c r="A1539" s="411"/>
      <c r="B1539" s="407"/>
      <c r="C1539" s="410"/>
      <c r="D1539" s="410" t="s">
        <v>1099</v>
      </c>
      <c r="E1539" s="410"/>
      <c r="F1539" s="281" t="s">
        <v>890</v>
      </c>
      <c r="G1539">
        <f t="shared" ca="1" si="24"/>
        <v>5</v>
      </c>
    </row>
    <row r="1540" spans="1:7" ht="15.75" hidden="1" customHeight="1">
      <c r="A1540" s="411"/>
      <c r="B1540" s="407"/>
      <c r="C1540" s="410"/>
      <c r="D1540" s="410" t="s">
        <v>1100</v>
      </c>
      <c r="E1540" s="410"/>
      <c r="F1540" s="281" t="s">
        <v>890</v>
      </c>
      <c r="G1540">
        <f t="shared" ca="1" si="24"/>
        <v>1</v>
      </c>
    </row>
    <row r="1541" spans="1:7" ht="26.25" hidden="1" customHeight="1">
      <c r="A1541" s="411"/>
      <c r="B1541" s="407" t="s">
        <v>1152</v>
      </c>
      <c r="C1541" s="410" t="s">
        <v>1071</v>
      </c>
      <c r="D1541" s="410" t="s">
        <v>1161</v>
      </c>
      <c r="E1541" s="280" t="s">
        <v>1114</v>
      </c>
      <c r="F1541" s="282" t="s">
        <v>824</v>
      </c>
      <c r="G1541">
        <f t="shared" ca="1" si="24"/>
        <v>0</v>
      </c>
    </row>
    <row r="1542" spans="1:7" hidden="1">
      <c r="A1542" s="411"/>
      <c r="B1542" s="407"/>
      <c r="C1542" s="410"/>
      <c r="D1542" s="410"/>
      <c r="E1542" s="280" t="s">
        <v>1115</v>
      </c>
      <c r="F1542" s="282" t="s">
        <v>824</v>
      </c>
      <c r="G1542">
        <f t="shared" ca="1" si="24"/>
        <v>1</v>
      </c>
    </row>
    <row r="1543" spans="1:7" ht="38.25" hidden="1">
      <c r="A1543" s="411"/>
      <c r="B1543" s="407"/>
      <c r="C1543" s="410"/>
      <c r="D1543" s="410"/>
      <c r="E1543" s="280" t="s">
        <v>1167</v>
      </c>
      <c r="F1543" s="282" t="s">
        <v>824</v>
      </c>
      <c r="G1543">
        <f t="shared" ca="1" si="24"/>
        <v>0</v>
      </c>
    </row>
    <row r="1544" spans="1:7" ht="15.75" hidden="1" customHeight="1">
      <c r="A1544" s="411"/>
      <c r="B1544" s="407"/>
      <c r="C1544" s="410"/>
      <c r="D1544" s="410" t="s">
        <v>1162</v>
      </c>
      <c r="E1544" s="410"/>
      <c r="F1544" s="282" t="s">
        <v>824</v>
      </c>
      <c r="G1544">
        <f t="shared" ca="1" si="24"/>
        <v>0</v>
      </c>
    </row>
    <row r="1545" spans="1:7" ht="15.75" hidden="1" customHeight="1">
      <c r="A1545" s="411"/>
      <c r="B1545" s="407"/>
      <c r="C1545" s="414" t="s">
        <v>1072</v>
      </c>
      <c r="D1545" s="410" t="s">
        <v>1103</v>
      </c>
      <c r="E1545" s="410"/>
      <c r="F1545" s="282" t="s">
        <v>824</v>
      </c>
      <c r="G1545">
        <f t="shared" ca="1" si="24"/>
        <v>28</v>
      </c>
    </row>
    <row r="1546" spans="1:7" ht="15.75" hidden="1" customHeight="1">
      <c r="A1546" s="411"/>
      <c r="B1546" s="407"/>
      <c r="C1546" s="414"/>
      <c r="D1546" s="410" t="s">
        <v>1104</v>
      </c>
      <c r="E1546" s="410"/>
      <c r="F1546" s="282" t="s">
        <v>824</v>
      </c>
      <c r="G1546" t="str">
        <f t="shared" ca="1" si="24"/>
        <v/>
      </c>
    </row>
    <row r="1547" spans="1:7" ht="15.75" hidden="1" customHeight="1">
      <c r="A1547" s="411"/>
      <c r="B1547" s="407"/>
      <c r="C1547" s="410" t="s">
        <v>1154</v>
      </c>
      <c r="D1547" s="410"/>
      <c r="E1547" s="410"/>
      <c r="F1547" s="282" t="s">
        <v>786</v>
      </c>
      <c r="G1547" t="str">
        <f t="shared" ca="1" si="24"/>
        <v>в первую смену</v>
      </c>
    </row>
    <row r="1548" spans="1:7" hidden="1">
      <c r="A1548" s="411"/>
      <c r="B1548" s="407"/>
      <c r="C1548" s="280"/>
      <c r="D1548" s="280"/>
      <c r="E1548" s="280" t="s">
        <v>1117</v>
      </c>
      <c r="F1548" s="282" t="s">
        <v>786</v>
      </c>
      <c r="G1548">
        <f t="shared" ca="1" si="24"/>
        <v>0</v>
      </c>
    </row>
    <row r="1549" spans="1:7" ht="15.75" hidden="1" customHeight="1">
      <c r="A1549" s="411"/>
      <c r="B1549" s="407"/>
      <c r="C1549" s="410" t="s">
        <v>1155</v>
      </c>
      <c r="D1549" s="410"/>
      <c r="E1549" s="410" t="s">
        <v>1118</v>
      </c>
      <c r="F1549" s="282" t="s">
        <v>786</v>
      </c>
      <c r="G1549">
        <f t="shared" ca="1" si="24"/>
        <v>0</v>
      </c>
    </row>
    <row r="1550" spans="1:7" hidden="1">
      <c r="A1550" s="411"/>
      <c r="B1550" s="407"/>
      <c r="C1550" s="410"/>
      <c r="D1550" s="410"/>
      <c r="E1550" s="410"/>
      <c r="F1550" s="282" t="s">
        <v>824</v>
      </c>
      <c r="G1550">
        <f t="shared" ca="1" si="24"/>
        <v>0</v>
      </c>
    </row>
    <row r="1551" spans="1:7" ht="15.75" hidden="1" customHeight="1">
      <c r="A1551" s="411"/>
      <c r="B1551" s="407"/>
      <c r="C1551" s="410"/>
      <c r="D1551" s="410"/>
      <c r="E1551" s="410" t="s">
        <v>1118</v>
      </c>
      <c r="F1551" s="282" t="s">
        <v>786</v>
      </c>
      <c r="G1551">
        <f t="shared" ca="1" si="24"/>
        <v>0</v>
      </c>
    </row>
    <row r="1552" spans="1:7" hidden="1">
      <c r="A1552" s="411"/>
      <c r="B1552" s="407"/>
      <c r="C1552" s="410"/>
      <c r="D1552" s="410"/>
      <c r="E1552" s="410"/>
      <c r="F1552" s="282" t="s">
        <v>824</v>
      </c>
      <c r="G1552">
        <f t="shared" ca="1" si="24"/>
        <v>0</v>
      </c>
    </row>
    <row r="1553" spans="1:7" ht="15.75" hidden="1" customHeight="1">
      <c r="A1553" s="411"/>
      <c r="B1553" s="410" t="s">
        <v>1153</v>
      </c>
      <c r="C1553" s="410"/>
      <c r="D1553" s="410"/>
      <c r="E1553" s="280" t="s">
        <v>1119</v>
      </c>
      <c r="F1553" s="282" t="s">
        <v>1125</v>
      </c>
      <c r="G1553">
        <f t="shared" ca="1" si="24"/>
        <v>1</v>
      </c>
    </row>
    <row r="1554" spans="1:7" hidden="1">
      <c r="A1554" s="411"/>
      <c r="B1554" s="410"/>
      <c r="C1554" s="410"/>
      <c r="D1554" s="410"/>
      <c r="E1554" s="280" t="s">
        <v>1120</v>
      </c>
      <c r="F1554" s="282" t="s">
        <v>824</v>
      </c>
      <c r="G1554">
        <f t="shared" ca="1" si="24"/>
        <v>28</v>
      </c>
    </row>
    <row r="1555" spans="1:7" ht="15.75" hidden="1" customHeight="1">
      <c r="A1555" s="411"/>
      <c r="B1555" s="407" t="s">
        <v>1062</v>
      </c>
      <c r="C1555" s="410" t="s">
        <v>1156</v>
      </c>
      <c r="D1555" s="410" t="s">
        <v>1105</v>
      </c>
      <c r="E1555" s="280" t="s">
        <v>1121</v>
      </c>
      <c r="F1555" s="282" t="s">
        <v>824</v>
      </c>
      <c r="G1555">
        <f t="shared" ca="1" si="24"/>
        <v>9</v>
      </c>
    </row>
    <row r="1556" spans="1:7" hidden="1">
      <c r="A1556" s="411"/>
      <c r="B1556" s="407"/>
      <c r="C1556" s="410"/>
      <c r="D1556" s="410"/>
      <c r="E1556" s="280" t="s">
        <v>1122</v>
      </c>
      <c r="F1556" s="282" t="s">
        <v>824</v>
      </c>
      <c r="G1556">
        <f t="shared" ca="1" si="24"/>
        <v>0</v>
      </c>
    </row>
    <row r="1557" spans="1:7" ht="15.75" hidden="1" customHeight="1">
      <c r="A1557" s="411"/>
      <c r="B1557" s="407"/>
      <c r="C1557" s="410"/>
      <c r="D1557" s="410" t="s">
        <v>1106</v>
      </c>
      <c r="E1557" s="280" t="s">
        <v>1121</v>
      </c>
      <c r="F1557" s="282" t="s">
        <v>824</v>
      </c>
      <c r="G1557">
        <f t="shared" ca="1" si="24"/>
        <v>0</v>
      </c>
    </row>
    <row r="1558" spans="1:7" hidden="1">
      <c r="A1558" s="411"/>
      <c r="B1558" s="407"/>
      <c r="C1558" s="410"/>
      <c r="D1558" s="410"/>
      <c r="E1558" s="280" t="s">
        <v>1122</v>
      </c>
      <c r="F1558" s="282" t="s">
        <v>824</v>
      </c>
      <c r="G1558">
        <f t="shared" ca="1" si="24"/>
        <v>0</v>
      </c>
    </row>
    <row r="1559" spans="1:7" ht="15.75" hidden="1" customHeight="1">
      <c r="A1559" s="411"/>
      <c r="B1559" s="407"/>
      <c r="C1559" s="410"/>
      <c r="D1559" s="410" t="s">
        <v>1107</v>
      </c>
      <c r="E1559" s="280" t="s">
        <v>1121</v>
      </c>
      <c r="F1559" s="282" t="s">
        <v>824</v>
      </c>
      <c r="G1559">
        <f t="shared" ca="1" si="24"/>
        <v>28</v>
      </c>
    </row>
    <row r="1560" spans="1:7" hidden="1">
      <c r="A1560" s="411"/>
      <c r="B1560" s="407"/>
      <c r="C1560" s="410"/>
      <c r="D1560" s="410"/>
      <c r="E1560" s="280" t="s">
        <v>1122</v>
      </c>
      <c r="F1560" s="282" t="s">
        <v>824</v>
      </c>
      <c r="G1560">
        <f t="shared" ca="1" si="24"/>
        <v>0</v>
      </c>
    </row>
    <row r="1561" spans="1:7" ht="15.75" hidden="1" customHeight="1">
      <c r="A1561" s="411"/>
      <c r="B1561" s="407"/>
      <c r="C1561" s="410"/>
      <c r="D1561" s="410" t="s">
        <v>1108</v>
      </c>
      <c r="E1561" s="280" t="s">
        <v>1121</v>
      </c>
      <c r="F1561" s="282" t="s">
        <v>824</v>
      </c>
      <c r="G1561">
        <f t="shared" ca="1" si="24"/>
        <v>0</v>
      </c>
    </row>
    <row r="1562" spans="1:7" hidden="1">
      <c r="A1562" s="411"/>
      <c r="B1562" s="407"/>
      <c r="C1562" s="410"/>
      <c r="D1562" s="410"/>
      <c r="E1562" s="280" t="s">
        <v>1122</v>
      </c>
      <c r="F1562" s="282" t="s">
        <v>824</v>
      </c>
      <c r="G1562">
        <f t="shared" ca="1" si="24"/>
        <v>0</v>
      </c>
    </row>
    <row r="1563" spans="1:7" ht="15.75" hidden="1" customHeight="1">
      <c r="A1563" s="411"/>
      <c r="B1563" s="407"/>
      <c r="C1563" s="410"/>
      <c r="D1563" s="410" t="s">
        <v>1109</v>
      </c>
      <c r="E1563" s="280" t="s">
        <v>1121</v>
      </c>
      <c r="F1563" s="282" t="s">
        <v>824</v>
      </c>
      <c r="G1563">
        <f t="shared" ca="1" si="24"/>
        <v>0</v>
      </c>
    </row>
    <row r="1564" spans="1:7" hidden="1">
      <c r="A1564" s="411"/>
      <c r="B1564" s="407"/>
      <c r="C1564" s="410"/>
      <c r="D1564" s="410"/>
      <c r="E1564" s="280" t="s">
        <v>1122</v>
      </c>
      <c r="F1564" s="282" t="s">
        <v>824</v>
      </c>
      <c r="G1564">
        <f t="shared" ca="1" si="24"/>
        <v>0</v>
      </c>
    </row>
    <row r="1565" spans="1:7" ht="15.75" hidden="1" customHeight="1">
      <c r="A1565" s="411"/>
      <c r="B1565" s="407"/>
      <c r="C1565" s="410"/>
      <c r="D1565" s="410" t="s">
        <v>1110</v>
      </c>
      <c r="E1565" s="280" t="s">
        <v>1121</v>
      </c>
      <c r="F1565" s="282" t="s">
        <v>824</v>
      </c>
      <c r="G1565">
        <f t="shared" ca="1" si="24"/>
        <v>0</v>
      </c>
    </row>
    <row r="1566" spans="1:7" hidden="1">
      <c r="A1566" s="411"/>
      <c r="B1566" s="407"/>
      <c r="C1566" s="410"/>
      <c r="D1566" s="410"/>
      <c r="E1566" s="280" t="s">
        <v>1122</v>
      </c>
      <c r="F1566" s="282" t="s">
        <v>824</v>
      </c>
      <c r="G1566">
        <f t="shared" ca="1" si="24"/>
        <v>0</v>
      </c>
    </row>
    <row r="1567" spans="1:7" ht="27.75" hidden="1" customHeight="1">
      <c r="A1567" s="411"/>
      <c r="B1567" s="407"/>
      <c r="C1567" s="410" t="s">
        <v>1157</v>
      </c>
      <c r="D1567" s="410" t="s">
        <v>1163</v>
      </c>
      <c r="E1567" s="410"/>
      <c r="F1567" s="282" t="s">
        <v>1130</v>
      </c>
      <c r="G1567">
        <f t="shared" ca="1" si="24"/>
        <v>0</v>
      </c>
    </row>
    <row r="1568" spans="1:7" ht="27.75" hidden="1" customHeight="1">
      <c r="A1568" s="411"/>
      <c r="B1568" s="407"/>
      <c r="C1568" s="410"/>
      <c r="D1568" s="410" t="s">
        <v>1164</v>
      </c>
      <c r="E1568" s="410"/>
      <c r="F1568" s="282" t="s">
        <v>824</v>
      </c>
      <c r="G1568">
        <f t="shared" ca="1" si="24"/>
        <v>28</v>
      </c>
    </row>
    <row r="1569" spans="1:7" ht="51.75" hidden="1" customHeight="1">
      <c r="A1569" s="407" t="s">
        <v>1150</v>
      </c>
      <c r="B1569" s="407"/>
      <c r="C1569" s="408" t="s">
        <v>1158</v>
      </c>
      <c r="D1569" s="409" t="s">
        <v>1165</v>
      </c>
      <c r="E1569" s="280" t="s">
        <v>1168</v>
      </c>
      <c r="F1569" s="282" t="s">
        <v>1130</v>
      </c>
      <c r="G1569">
        <f t="shared" ca="1" si="24"/>
        <v>14</v>
      </c>
    </row>
    <row r="1570" spans="1:7" ht="51" hidden="1">
      <c r="A1570" s="407"/>
      <c r="B1570" s="407"/>
      <c r="C1570" s="408"/>
      <c r="D1570" s="409"/>
      <c r="E1570" s="280" t="s">
        <v>1169</v>
      </c>
      <c r="F1570" s="282" t="s">
        <v>824</v>
      </c>
      <c r="G1570">
        <f t="shared" ca="1" si="24"/>
        <v>52</v>
      </c>
    </row>
    <row r="1571" spans="1:7" ht="25.5" hidden="1">
      <c r="A1571" s="407"/>
      <c r="B1571" s="407"/>
      <c r="C1571" s="408"/>
      <c r="D1571" s="409"/>
      <c r="E1571" s="280" t="s">
        <v>1170</v>
      </c>
      <c r="F1571" s="282" t="s">
        <v>824</v>
      </c>
      <c r="G1571">
        <f t="shared" ca="1" si="24"/>
        <v>4</v>
      </c>
    </row>
    <row r="1572" spans="1:7" ht="51.75" hidden="1" customHeight="1">
      <c r="A1572" s="407"/>
      <c r="B1572" s="407"/>
      <c r="C1572" s="408"/>
      <c r="D1572" s="409" t="s">
        <v>1166</v>
      </c>
      <c r="E1572" s="280" t="s">
        <v>1171</v>
      </c>
      <c r="F1572" s="282" t="s">
        <v>1130</v>
      </c>
      <c r="G1572">
        <f t="shared" ca="1" si="24"/>
        <v>0</v>
      </c>
    </row>
    <row r="1573" spans="1:7" ht="51" hidden="1">
      <c r="A1573" s="407"/>
      <c r="B1573" s="407"/>
      <c r="C1573" s="408"/>
      <c r="D1573" s="409"/>
      <c r="E1573" s="280" t="s">
        <v>1169</v>
      </c>
      <c r="F1573" s="282" t="s">
        <v>824</v>
      </c>
      <c r="G1573">
        <f t="shared" ref="G1573:G1636" ca="1" si="25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574" spans="1:7" ht="25.5" hidden="1">
      <c r="A1574" s="407"/>
      <c r="B1574" s="407"/>
      <c r="C1574" s="408"/>
      <c r="D1574" s="409"/>
      <c r="E1574" s="280" t="s">
        <v>1170</v>
      </c>
      <c r="F1574" s="282" t="s">
        <v>824</v>
      </c>
      <c r="G1574">
        <f t="shared" ca="1" si="25"/>
        <v>0</v>
      </c>
    </row>
    <row r="1575" spans="1:7" ht="15.75" hidden="1" customHeight="1">
      <c r="A1575" s="407"/>
      <c r="B1575" s="407"/>
      <c r="C1575" s="408" t="s">
        <v>1159</v>
      </c>
      <c r="D1575" s="408"/>
      <c r="E1575" s="408"/>
      <c r="F1575" s="282" t="s">
        <v>824</v>
      </c>
      <c r="G1575">
        <f t="shared" ca="1" si="25"/>
        <v>0</v>
      </c>
    </row>
    <row r="1576" spans="1:7" ht="15.75" hidden="1" customHeight="1">
      <c r="A1576" s="407"/>
      <c r="B1576" s="407"/>
      <c r="C1576" s="408" t="s">
        <v>1160</v>
      </c>
      <c r="D1576" s="408"/>
      <c r="E1576" s="408"/>
      <c r="F1576" s="282" t="s">
        <v>824</v>
      </c>
      <c r="G1576">
        <f t="shared" ca="1" si="25"/>
        <v>28</v>
      </c>
    </row>
    <row r="1577" spans="1:7" hidden="1">
      <c r="A1577" s="411" t="s">
        <v>1149</v>
      </c>
      <c r="B1577" s="412" t="s">
        <v>1488</v>
      </c>
      <c r="C1577" s="412"/>
      <c r="D1577" s="412"/>
      <c r="E1577" s="412"/>
      <c r="F1577" s="277" t="s">
        <v>786</v>
      </c>
      <c r="G1577" t="str">
        <f t="shared" ca="1" si="25"/>
        <v>5 класс</v>
      </c>
    </row>
    <row r="1578" spans="1:7" ht="15.75" hidden="1" customHeight="1">
      <c r="A1578" s="411"/>
      <c r="B1578" s="407" t="s">
        <v>1060</v>
      </c>
      <c r="C1578" s="413" t="s">
        <v>1065</v>
      </c>
      <c r="D1578" s="413"/>
      <c r="E1578" s="413"/>
      <c r="F1578" s="279" t="s">
        <v>890</v>
      </c>
      <c r="G1578">
        <f t="shared" ca="1" si="25"/>
        <v>27</v>
      </c>
    </row>
    <row r="1579" spans="1:7" ht="15.75" hidden="1" customHeight="1">
      <c r="A1579" s="411"/>
      <c r="B1579" s="407"/>
      <c r="C1579" s="410" t="s">
        <v>1066</v>
      </c>
      <c r="D1579" s="410"/>
      <c r="E1579" s="410"/>
      <c r="F1579" s="281" t="s">
        <v>890</v>
      </c>
      <c r="G1579">
        <f t="shared" ca="1" si="25"/>
        <v>0</v>
      </c>
    </row>
    <row r="1580" spans="1:7" ht="15.75" hidden="1" customHeight="1">
      <c r="A1580" s="411"/>
      <c r="B1580" s="407"/>
      <c r="C1580" s="410" t="s">
        <v>1067</v>
      </c>
      <c r="D1580" s="410"/>
      <c r="E1580" s="410"/>
      <c r="F1580" s="281" t="s">
        <v>890</v>
      </c>
      <c r="G1580">
        <f t="shared" ca="1" si="25"/>
        <v>0</v>
      </c>
    </row>
    <row r="1581" spans="1:7" ht="15.75" hidden="1" customHeight="1">
      <c r="A1581" s="411"/>
      <c r="B1581" s="407"/>
      <c r="C1581" s="410" t="s">
        <v>1068</v>
      </c>
      <c r="D1581" s="410"/>
      <c r="E1581" s="410"/>
      <c r="F1581" s="281" t="s">
        <v>890</v>
      </c>
      <c r="G1581">
        <f t="shared" ca="1" si="25"/>
        <v>6</v>
      </c>
    </row>
    <row r="1582" spans="1:7" ht="15.75" hidden="1" customHeight="1">
      <c r="A1582" s="411"/>
      <c r="B1582" s="407"/>
      <c r="C1582" s="410" t="s">
        <v>1069</v>
      </c>
      <c r="D1582" s="410" t="s">
        <v>1098</v>
      </c>
      <c r="E1582" s="410"/>
      <c r="F1582" s="281" t="s">
        <v>890</v>
      </c>
      <c r="G1582">
        <f t="shared" ca="1" si="25"/>
        <v>7</v>
      </c>
    </row>
    <row r="1583" spans="1:7" ht="15.75" hidden="1" customHeight="1">
      <c r="A1583" s="411"/>
      <c r="B1583" s="407"/>
      <c r="C1583" s="410"/>
      <c r="D1583" s="410" t="s">
        <v>1099</v>
      </c>
      <c r="E1583" s="410"/>
      <c r="F1583" s="281" t="s">
        <v>890</v>
      </c>
      <c r="G1583">
        <f t="shared" ca="1" si="25"/>
        <v>6</v>
      </c>
    </row>
    <row r="1584" spans="1:7" ht="15.75" hidden="1" customHeight="1">
      <c r="A1584" s="411"/>
      <c r="B1584" s="407"/>
      <c r="C1584" s="410"/>
      <c r="D1584" s="410" t="s">
        <v>1100</v>
      </c>
      <c r="E1584" s="410"/>
      <c r="F1584" s="281" t="s">
        <v>890</v>
      </c>
      <c r="G1584">
        <f t="shared" ca="1" si="25"/>
        <v>0</v>
      </c>
    </row>
    <row r="1585" spans="1:7" ht="26.25" hidden="1" customHeight="1">
      <c r="A1585" s="411"/>
      <c r="B1585" s="407" t="s">
        <v>1152</v>
      </c>
      <c r="C1585" s="410" t="s">
        <v>1071</v>
      </c>
      <c r="D1585" s="410" t="s">
        <v>1161</v>
      </c>
      <c r="E1585" s="280" t="s">
        <v>1114</v>
      </c>
      <c r="F1585" s="282" t="s">
        <v>824</v>
      </c>
      <c r="G1585">
        <f t="shared" ca="1" si="25"/>
        <v>0</v>
      </c>
    </row>
    <row r="1586" spans="1:7" hidden="1">
      <c r="A1586" s="411"/>
      <c r="B1586" s="407"/>
      <c r="C1586" s="410"/>
      <c r="D1586" s="410"/>
      <c r="E1586" s="280" t="s">
        <v>1115</v>
      </c>
      <c r="F1586" s="282" t="s">
        <v>824</v>
      </c>
      <c r="G1586">
        <f t="shared" ca="1" si="25"/>
        <v>0</v>
      </c>
    </row>
    <row r="1587" spans="1:7" ht="38.25" hidden="1">
      <c r="A1587" s="411"/>
      <c r="B1587" s="407"/>
      <c r="C1587" s="410"/>
      <c r="D1587" s="410"/>
      <c r="E1587" s="280" t="s">
        <v>1167</v>
      </c>
      <c r="F1587" s="282" t="s">
        <v>824</v>
      </c>
      <c r="G1587">
        <f t="shared" ca="1" si="25"/>
        <v>0</v>
      </c>
    </row>
    <row r="1588" spans="1:7" ht="15.75" hidden="1" customHeight="1">
      <c r="A1588" s="411"/>
      <c r="B1588" s="407"/>
      <c r="C1588" s="410"/>
      <c r="D1588" s="410" t="s">
        <v>1162</v>
      </c>
      <c r="E1588" s="410"/>
      <c r="F1588" s="282" t="s">
        <v>824</v>
      </c>
      <c r="G1588">
        <f t="shared" ca="1" si="25"/>
        <v>0</v>
      </c>
    </row>
    <row r="1589" spans="1:7" ht="15.75" hidden="1" customHeight="1">
      <c r="A1589" s="411"/>
      <c r="B1589" s="407"/>
      <c r="C1589" s="414" t="s">
        <v>1072</v>
      </c>
      <c r="D1589" s="410" t="s">
        <v>1103</v>
      </c>
      <c r="E1589" s="410"/>
      <c r="F1589" s="282" t="s">
        <v>824</v>
      </c>
      <c r="G1589">
        <f t="shared" ca="1" si="25"/>
        <v>27</v>
      </c>
    </row>
    <row r="1590" spans="1:7" ht="15.75" hidden="1" customHeight="1">
      <c r="A1590" s="411"/>
      <c r="B1590" s="407"/>
      <c r="C1590" s="414"/>
      <c r="D1590" s="410" t="s">
        <v>1104</v>
      </c>
      <c r="E1590" s="410"/>
      <c r="F1590" s="282" t="s">
        <v>824</v>
      </c>
      <c r="G1590" t="str">
        <f t="shared" ca="1" si="25"/>
        <v/>
      </c>
    </row>
    <row r="1591" spans="1:7" ht="15.75" hidden="1" customHeight="1">
      <c r="A1591" s="411"/>
      <c r="B1591" s="407"/>
      <c r="C1591" s="410" t="s">
        <v>1154</v>
      </c>
      <c r="D1591" s="410"/>
      <c r="E1591" s="410"/>
      <c r="F1591" s="282" t="s">
        <v>786</v>
      </c>
      <c r="G1591" t="str">
        <f t="shared" ca="1" si="25"/>
        <v>в первую смену</v>
      </c>
    </row>
    <row r="1592" spans="1:7" hidden="1">
      <c r="A1592" s="411"/>
      <c r="B1592" s="407"/>
      <c r="C1592" s="280"/>
      <c r="D1592" s="280"/>
      <c r="E1592" s="280" t="s">
        <v>1117</v>
      </c>
      <c r="F1592" s="282" t="s">
        <v>786</v>
      </c>
      <c r="G1592">
        <f t="shared" ca="1" si="25"/>
        <v>0</v>
      </c>
    </row>
    <row r="1593" spans="1:7" ht="15.75" hidden="1" customHeight="1">
      <c r="A1593" s="411"/>
      <c r="B1593" s="407"/>
      <c r="C1593" s="410" t="s">
        <v>1155</v>
      </c>
      <c r="D1593" s="410"/>
      <c r="E1593" s="410" t="s">
        <v>1118</v>
      </c>
      <c r="F1593" s="282" t="s">
        <v>786</v>
      </c>
      <c r="G1593">
        <f t="shared" ca="1" si="25"/>
        <v>0</v>
      </c>
    </row>
    <row r="1594" spans="1:7" hidden="1">
      <c r="A1594" s="411"/>
      <c r="B1594" s="407"/>
      <c r="C1594" s="410"/>
      <c r="D1594" s="410"/>
      <c r="E1594" s="410"/>
      <c r="F1594" s="282" t="s">
        <v>824</v>
      </c>
      <c r="G1594">
        <f t="shared" ca="1" si="25"/>
        <v>0</v>
      </c>
    </row>
    <row r="1595" spans="1:7" ht="15.75" hidden="1" customHeight="1">
      <c r="A1595" s="411"/>
      <c r="B1595" s="407"/>
      <c r="C1595" s="410"/>
      <c r="D1595" s="410"/>
      <c r="E1595" s="410" t="s">
        <v>1118</v>
      </c>
      <c r="F1595" s="282" t="s">
        <v>786</v>
      </c>
      <c r="G1595">
        <f t="shared" ca="1" si="25"/>
        <v>0</v>
      </c>
    </row>
    <row r="1596" spans="1:7" hidden="1">
      <c r="A1596" s="411"/>
      <c r="B1596" s="407"/>
      <c r="C1596" s="410"/>
      <c r="D1596" s="410"/>
      <c r="E1596" s="410"/>
      <c r="F1596" s="282" t="s">
        <v>824</v>
      </c>
      <c r="G1596">
        <f t="shared" ca="1" si="25"/>
        <v>0</v>
      </c>
    </row>
    <row r="1597" spans="1:7" ht="15.75" hidden="1" customHeight="1">
      <c r="A1597" s="411"/>
      <c r="B1597" s="410" t="s">
        <v>1153</v>
      </c>
      <c r="C1597" s="410"/>
      <c r="D1597" s="410"/>
      <c r="E1597" s="280" t="s">
        <v>1119</v>
      </c>
      <c r="F1597" s="282" t="s">
        <v>1125</v>
      </c>
      <c r="G1597">
        <f t="shared" ca="1" si="25"/>
        <v>1</v>
      </c>
    </row>
    <row r="1598" spans="1:7" hidden="1">
      <c r="A1598" s="411"/>
      <c r="B1598" s="410"/>
      <c r="C1598" s="410"/>
      <c r="D1598" s="410"/>
      <c r="E1598" s="280" t="s">
        <v>1120</v>
      </c>
      <c r="F1598" s="282" t="s">
        <v>824</v>
      </c>
      <c r="G1598">
        <f t="shared" ca="1" si="25"/>
        <v>27</v>
      </c>
    </row>
    <row r="1599" spans="1:7" ht="15.75" hidden="1" customHeight="1">
      <c r="A1599" s="411"/>
      <c r="B1599" s="407" t="s">
        <v>1062</v>
      </c>
      <c r="C1599" s="410" t="s">
        <v>1156</v>
      </c>
      <c r="D1599" s="410" t="s">
        <v>1105</v>
      </c>
      <c r="E1599" s="280" t="s">
        <v>1121</v>
      </c>
      <c r="F1599" s="282" t="s">
        <v>824</v>
      </c>
      <c r="G1599">
        <f t="shared" ca="1" si="25"/>
        <v>0</v>
      </c>
    </row>
    <row r="1600" spans="1:7" hidden="1">
      <c r="A1600" s="411"/>
      <c r="B1600" s="407"/>
      <c r="C1600" s="410"/>
      <c r="D1600" s="410"/>
      <c r="E1600" s="280" t="s">
        <v>1122</v>
      </c>
      <c r="F1600" s="282" t="s">
        <v>824</v>
      </c>
      <c r="G1600">
        <f t="shared" ca="1" si="25"/>
        <v>0</v>
      </c>
    </row>
    <row r="1601" spans="1:7" ht="15.75" hidden="1" customHeight="1">
      <c r="A1601" s="411"/>
      <c r="B1601" s="407"/>
      <c r="C1601" s="410"/>
      <c r="D1601" s="410" t="s">
        <v>1106</v>
      </c>
      <c r="E1601" s="280" t="s">
        <v>1121</v>
      </c>
      <c r="F1601" s="282" t="s">
        <v>824</v>
      </c>
      <c r="G1601">
        <f t="shared" ca="1" si="25"/>
        <v>0</v>
      </c>
    </row>
    <row r="1602" spans="1:7" hidden="1">
      <c r="A1602" s="411"/>
      <c r="B1602" s="407"/>
      <c r="C1602" s="410"/>
      <c r="D1602" s="410"/>
      <c r="E1602" s="280" t="s">
        <v>1122</v>
      </c>
      <c r="F1602" s="282" t="s">
        <v>824</v>
      </c>
      <c r="G1602">
        <f t="shared" ca="1" si="25"/>
        <v>0</v>
      </c>
    </row>
    <row r="1603" spans="1:7" ht="15.75" hidden="1" customHeight="1">
      <c r="A1603" s="411"/>
      <c r="B1603" s="407"/>
      <c r="C1603" s="410"/>
      <c r="D1603" s="410" t="s">
        <v>1107</v>
      </c>
      <c r="E1603" s="280" t="s">
        <v>1121</v>
      </c>
      <c r="F1603" s="282" t="s">
        <v>824</v>
      </c>
      <c r="G1603">
        <f t="shared" ca="1" si="25"/>
        <v>9</v>
      </c>
    </row>
    <row r="1604" spans="1:7" hidden="1">
      <c r="A1604" s="411"/>
      <c r="B1604" s="407"/>
      <c r="C1604" s="410"/>
      <c r="D1604" s="410"/>
      <c r="E1604" s="280" t="s">
        <v>1122</v>
      </c>
      <c r="F1604" s="282" t="s">
        <v>824</v>
      </c>
      <c r="G1604">
        <f t="shared" ca="1" si="25"/>
        <v>0</v>
      </c>
    </row>
    <row r="1605" spans="1:7" ht="15.75" hidden="1" customHeight="1">
      <c r="A1605" s="411"/>
      <c r="B1605" s="407"/>
      <c r="C1605" s="410"/>
      <c r="D1605" s="410" t="s">
        <v>1108</v>
      </c>
      <c r="E1605" s="280" t="s">
        <v>1121</v>
      </c>
      <c r="F1605" s="282" t="s">
        <v>824</v>
      </c>
      <c r="G1605">
        <f t="shared" ca="1" si="25"/>
        <v>0</v>
      </c>
    </row>
    <row r="1606" spans="1:7" hidden="1">
      <c r="A1606" s="411"/>
      <c r="B1606" s="407"/>
      <c r="C1606" s="410"/>
      <c r="D1606" s="410"/>
      <c r="E1606" s="280" t="s">
        <v>1122</v>
      </c>
      <c r="F1606" s="282" t="s">
        <v>824</v>
      </c>
      <c r="G1606">
        <f t="shared" ca="1" si="25"/>
        <v>0</v>
      </c>
    </row>
    <row r="1607" spans="1:7" ht="15.75" hidden="1" customHeight="1">
      <c r="A1607" s="411"/>
      <c r="B1607" s="407"/>
      <c r="C1607" s="410"/>
      <c r="D1607" s="410" t="s">
        <v>1109</v>
      </c>
      <c r="E1607" s="280" t="s">
        <v>1121</v>
      </c>
      <c r="F1607" s="282" t="s">
        <v>824</v>
      </c>
      <c r="G1607">
        <f t="shared" ca="1" si="25"/>
        <v>0</v>
      </c>
    </row>
    <row r="1608" spans="1:7" hidden="1">
      <c r="A1608" s="411"/>
      <c r="B1608" s="407"/>
      <c r="C1608" s="410"/>
      <c r="D1608" s="410"/>
      <c r="E1608" s="280" t="s">
        <v>1122</v>
      </c>
      <c r="F1608" s="282" t="s">
        <v>824</v>
      </c>
      <c r="G1608">
        <f t="shared" ca="1" si="25"/>
        <v>0</v>
      </c>
    </row>
    <row r="1609" spans="1:7" ht="15.75" hidden="1" customHeight="1">
      <c r="A1609" s="411"/>
      <c r="B1609" s="407"/>
      <c r="C1609" s="410"/>
      <c r="D1609" s="410" t="s">
        <v>1110</v>
      </c>
      <c r="E1609" s="280" t="s">
        <v>1121</v>
      </c>
      <c r="F1609" s="282" t="s">
        <v>824</v>
      </c>
      <c r="G1609">
        <f t="shared" ca="1" si="25"/>
        <v>0</v>
      </c>
    </row>
    <row r="1610" spans="1:7" hidden="1">
      <c r="A1610" s="411"/>
      <c r="B1610" s="407"/>
      <c r="C1610" s="410"/>
      <c r="D1610" s="410"/>
      <c r="E1610" s="280" t="s">
        <v>1122</v>
      </c>
      <c r="F1610" s="282" t="s">
        <v>824</v>
      </c>
      <c r="G1610">
        <f t="shared" ca="1" si="25"/>
        <v>0</v>
      </c>
    </row>
    <row r="1611" spans="1:7" ht="24.75" hidden="1" customHeight="1">
      <c r="A1611" s="411"/>
      <c r="B1611" s="407"/>
      <c r="C1611" s="410" t="s">
        <v>1157</v>
      </c>
      <c r="D1611" s="410" t="s">
        <v>1163</v>
      </c>
      <c r="E1611" s="410"/>
      <c r="F1611" s="282" t="s">
        <v>1130</v>
      </c>
      <c r="G1611">
        <f t="shared" ca="1" si="25"/>
        <v>0</v>
      </c>
    </row>
    <row r="1612" spans="1:7" ht="24.75" hidden="1" customHeight="1">
      <c r="A1612" s="411"/>
      <c r="B1612" s="407"/>
      <c r="C1612" s="410"/>
      <c r="D1612" s="410" t="s">
        <v>1164</v>
      </c>
      <c r="E1612" s="410"/>
      <c r="F1612" s="282" t="s">
        <v>824</v>
      </c>
      <c r="G1612">
        <f t="shared" ca="1" si="25"/>
        <v>27</v>
      </c>
    </row>
    <row r="1613" spans="1:7" ht="51.75" hidden="1" customHeight="1">
      <c r="A1613" s="407" t="s">
        <v>1150</v>
      </c>
      <c r="B1613" s="407"/>
      <c r="C1613" s="408" t="s">
        <v>1158</v>
      </c>
      <c r="D1613" s="409" t="s">
        <v>1165</v>
      </c>
      <c r="E1613" s="280" t="s">
        <v>1168</v>
      </c>
      <c r="F1613" s="282" t="s">
        <v>1130</v>
      </c>
      <c r="G1613">
        <f t="shared" ca="1" si="25"/>
        <v>14</v>
      </c>
    </row>
    <row r="1614" spans="1:7" ht="51" hidden="1">
      <c r="A1614" s="407"/>
      <c r="B1614" s="407"/>
      <c r="C1614" s="408"/>
      <c r="D1614" s="409"/>
      <c r="E1614" s="280" t="s">
        <v>1169</v>
      </c>
      <c r="F1614" s="282" t="s">
        <v>824</v>
      </c>
      <c r="G1614">
        <f t="shared" ca="1" si="25"/>
        <v>36</v>
      </c>
    </row>
    <row r="1615" spans="1:7" ht="25.5" hidden="1">
      <c r="A1615" s="407"/>
      <c r="B1615" s="407"/>
      <c r="C1615" s="408"/>
      <c r="D1615" s="409"/>
      <c r="E1615" s="280" t="s">
        <v>1170</v>
      </c>
      <c r="F1615" s="282" t="s">
        <v>824</v>
      </c>
      <c r="G1615">
        <f t="shared" ca="1" si="25"/>
        <v>5</v>
      </c>
    </row>
    <row r="1616" spans="1:7" ht="51.75" hidden="1" customHeight="1">
      <c r="A1616" s="407"/>
      <c r="B1616" s="407"/>
      <c r="C1616" s="408"/>
      <c r="D1616" s="409" t="s">
        <v>1166</v>
      </c>
      <c r="E1616" s="280" t="s">
        <v>1171</v>
      </c>
      <c r="F1616" s="282" t="s">
        <v>1130</v>
      </c>
      <c r="G1616">
        <f t="shared" ca="1" si="25"/>
        <v>0</v>
      </c>
    </row>
    <row r="1617" spans="1:7" ht="51" hidden="1">
      <c r="A1617" s="407"/>
      <c r="B1617" s="407"/>
      <c r="C1617" s="408"/>
      <c r="D1617" s="409"/>
      <c r="E1617" s="280" t="s">
        <v>1169</v>
      </c>
      <c r="F1617" s="282" t="s">
        <v>824</v>
      </c>
      <c r="G1617">
        <f t="shared" ca="1" si="25"/>
        <v>0</v>
      </c>
    </row>
    <row r="1618" spans="1:7" ht="25.5" hidden="1">
      <c r="A1618" s="407"/>
      <c r="B1618" s="407"/>
      <c r="C1618" s="408"/>
      <c r="D1618" s="409"/>
      <c r="E1618" s="280" t="s">
        <v>1170</v>
      </c>
      <c r="F1618" s="282" t="s">
        <v>824</v>
      </c>
      <c r="G1618">
        <f t="shared" ca="1" si="25"/>
        <v>0</v>
      </c>
    </row>
    <row r="1619" spans="1:7" ht="15.75" hidden="1" customHeight="1">
      <c r="A1619" s="407"/>
      <c r="B1619" s="407"/>
      <c r="C1619" s="408" t="s">
        <v>1159</v>
      </c>
      <c r="D1619" s="408"/>
      <c r="E1619" s="408"/>
      <c r="F1619" s="282" t="s">
        <v>824</v>
      </c>
      <c r="G1619">
        <f t="shared" ca="1" si="25"/>
        <v>0</v>
      </c>
    </row>
    <row r="1620" spans="1:7" ht="15.75" hidden="1" customHeight="1">
      <c r="A1620" s="407"/>
      <c r="B1620" s="407"/>
      <c r="C1620" s="408" t="s">
        <v>1160</v>
      </c>
      <c r="D1620" s="408"/>
      <c r="E1620" s="408"/>
      <c r="F1620" s="282" t="s">
        <v>824</v>
      </c>
      <c r="G1620">
        <f t="shared" ca="1" si="25"/>
        <v>27</v>
      </c>
    </row>
    <row r="1621" spans="1:7" hidden="1">
      <c r="A1621" s="411" t="s">
        <v>1149</v>
      </c>
      <c r="B1621" s="412" t="s">
        <v>1488</v>
      </c>
      <c r="C1621" s="412"/>
      <c r="D1621" s="412"/>
      <c r="E1621" s="412"/>
      <c r="F1621" s="277" t="s">
        <v>786</v>
      </c>
      <c r="G1621" t="str">
        <f t="shared" ca="1" si="25"/>
        <v>5 класс</v>
      </c>
    </row>
    <row r="1622" spans="1:7" ht="15.75" hidden="1" customHeight="1">
      <c r="A1622" s="411"/>
      <c r="B1622" s="407" t="s">
        <v>1060</v>
      </c>
      <c r="C1622" s="413" t="s">
        <v>1065</v>
      </c>
      <c r="D1622" s="413"/>
      <c r="E1622" s="413"/>
      <c r="F1622" s="279" t="s">
        <v>890</v>
      </c>
      <c r="G1622">
        <f t="shared" ca="1" si="25"/>
        <v>28</v>
      </c>
    </row>
    <row r="1623" spans="1:7" ht="15.75" hidden="1" customHeight="1">
      <c r="A1623" s="411"/>
      <c r="B1623" s="407"/>
      <c r="C1623" s="410" t="s">
        <v>1066</v>
      </c>
      <c r="D1623" s="410"/>
      <c r="E1623" s="410"/>
      <c r="F1623" s="281" t="s">
        <v>890</v>
      </c>
      <c r="G1623">
        <f t="shared" ca="1" si="25"/>
        <v>0</v>
      </c>
    </row>
    <row r="1624" spans="1:7" ht="15.75" hidden="1" customHeight="1">
      <c r="A1624" s="411"/>
      <c r="B1624" s="407"/>
      <c r="C1624" s="410" t="s">
        <v>1067</v>
      </c>
      <c r="D1624" s="410"/>
      <c r="E1624" s="410"/>
      <c r="F1624" s="281" t="s">
        <v>890</v>
      </c>
      <c r="G1624">
        <f t="shared" ca="1" si="25"/>
        <v>0</v>
      </c>
    </row>
    <row r="1625" spans="1:7" ht="15.75" hidden="1" customHeight="1">
      <c r="A1625" s="411"/>
      <c r="B1625" s="407"/>
      <c r="C1625" s="410" t="s">
        <v>1068</v>
      </c>
      <c r="D1625" s="410"/>
      <c r="E1625" s="410"/>
      <c r="F1625" s="281" t="s">
        <v>890</v>
      </c>
      <c r="G1625">
        <f t="shared" ca="1" si="25"/>
        <v>10</v>
      </c>
    </row>
    <row r="1626" spans="1:7" ht="15.75" hidden="1" customHeight="1">
      <c r="A1626" s="411"/>
      <c r="B1626" s="407"/>
      <c r="C1626" s="410" t="s">
        <v>1069</v>
      </c>
      <c r="D1626" s="410" t="s">
        <v>1098</v>
      </c>
      <c r="E1626" s="410"/>
      <c r="F1626" s="281" t="s">
        <v>890</v>
      </c>
      <c r="G1626">
        <f t="shared" ca="1" si="25"/>
        <v>6</v>
      </c>
    </row>
    <row r="1627" spans="1:7" ht="15.75" hidden="1" customHeight="1">
      <c r="A1627" s="411"/>
      <c r="B1627" s="407"/>
      <c r="C1627" s="410"/>
      <c r="D1627" s="410" t="s">
        <v>1099</v>
      </c>
      <c r="E1627" s="410"/>
      <c r="F1627" s="281" t="s">
        <v>890</v>
      </c>
      <c r="G1627">
        <f t="shared" ca="1" si="25"/>
        <v>7</v>
      </c>
    </row>
    <row r="1628" spans="1:7" ht="15.75" hidden="1" customHeight="1">
      <c r="A1628" s="411"/>
      <c r="B1628" s="407"/>
      <c r="C1628" s="410"/>
      <c r="D1628" s="410" t="s">
        <v>1100</v>
      </c>
      <c r="E1628" s="410"/>
      <c r="F1628" s="281" t="s">
        <v>890</v>
      </c>
      <c r="G1628">
        <f t="shared" ca="1" si="25"/>
        <v>4</v>
      </c>
    </row>
    <row r="1629" spans="1:7" ht="26.25" hidden="1" customHeight="1">
      <c r="A1629" s="411"/>
      <c r="B1629" s="407" t="s">
        <v>1152</v>
      </c>
      <c r="C1629" s="410" t="s">
        <v>1071</v>
      </c>
      <c r="D1629" s="410" t="s">
        <v>1161</v>
      </c>
      <c r="E1629" s="280" t="s">
        <v>1114</v>
      </c>
      <c r="F1629" s="282" t="s">
        <v>824</v>
      </c>
      <c r="G1629">
        <f t="shared" ca="1" si="25"/>
        <v>0</v>
      </c>
    </row>
    <row r="1630" spans="1:7" hidden="1">
      <c r="A1630" s="411"/>
      <c r="B1630" s="407"/>
      <c r="C1630" s="410"/>
      <c r="D1630" s="410"/>
      <c r="E1630" s="280" t="s">
        <v>1115</v>
      </c>
      <c r="F1630" s="282" t="s">
        <v>824</v>
      </c>
      <c r="G1630">
        <f t="shared" ca="1" si="25"/>
        <v>0</v>
      </c>
    </row>
    <row r="1631" spans="1:7" ht="38.25" hidden="1">
      <c r="A1631" s="411"/>
      <c r="B1631" s="407"/>
      <c r="C1631" s="410"/>
      <c r="D1631" s="410"/>
      <c r="E1631" s="280" t="s">
        <v>1167</v>
      </c>
      <c r="F1631" s="282" t="s">
        <v>824</v>
      </c>
      <c r="G1631">
        <f t="shared" ca="1" si="25"/>
        <v>0</v>
      </c>
    </row>
    <row r="1632" spans="1:7" ht="15.75" hidden="1" customHeight="1">
      <c r="A1632" s="411"/>
      <c r="B1632" s="407"/>
      <c r="C1632" s="410"/>
      <c r="D1632" s="410" t="s">
        <v>1162</v>
      </c>
      <c r="E1632" s="410"/>
      <c r="F1632" s="282" t="s">
        <v>824</v>
      </c>
      <c r="G1632">
        <f t="shared" ca="1" si="25"/>
        <v>0</v>
      </c>
    </row>
    <row r="1633" spans="1:7" ht="15.75" hidden="1" customHeight="1">
      <c r="A1633" s="411"/>
      <c r="B1633" s="407"/>
      <c r="C1633" s="414" t="s">
        <v>1072</v>
      </c>
      <c r="D1633" s="410" t="s">
        <v>1103</v>
      </c>
      <c r="E1633" s="410"/>
      <c r="F1633" s="282" t="s">
        <v>824</v>
      </c>
      <c r="G1633">
        <f t="shared" ca="1" si="25"/>
        <v>28</v>
      </c>
    </row>
    <row r="1634" spans="1:7" ht="15.75" hidden="1" customHeight="1">
      <c r="A1634" s="411"/>
      <c r="B1634" s="407"/>
      <c r="C1634" s="414"/>
      <c r="D1634" s="410" t="s">
        <v>1104</v>
      </c>
      <c r="E1634" s="410"/>
      <c r="F1634" s="282" t="s">
        <v>824</v>
      </c>
      <c r="G1634" t="str">
        <f t="shared" ca="1" si="25"/>
        <v/>
      </c>
    </row>
    <row r="1635" spans="1:7" ht="15.75" hidden="1" customHeight="1">
      <c r="A1635" s="411"/>
      <c r="B1635" s="407"/>
      <c r="C1635" s="410" t="s">
        <v>1154</v>
      </c>
      <c r="D1635" s="410"/>
      <c r="E1635" s="410"/>
      <c r="F1635" s="282" t="s">
        <v>786</v>
      </c>
      <c r="G1635" t="str">
        <f t="shared" ca="1" si="25"/>
        <v>в первую смену</v>
      </c>
    </row>
    <row r="1636" spans="1:7" hidden="1">
      <c r="A1636" s="411"/>
      <c r="B1636" s="407"/>
      <c r="C1636" s="280"/>
      <c r="D1636" s="280"/>
      <c r="E1636" s="280" t="s">
        <v>1117</v>
      </c>
      <c r="F1636" s="282" t="s">
        <v>786</v>
      </c>
      <c r="G1636">
        <f t="shared" ca="1" si="25"/>
        <v>0</v>
      </c>
    </row>
    <row r="1637" spans="1:7" ht="15.75" hidden="1" customHeight="1">
      <c r="A1637" s="411"/>
      <c r="B1637" s="407"/>
      <c r="C1637" s="410" t="s">
        <v>1155</v>
      </c>
      <c r="D1637" s="410"/>
      <c r="E1637" s="410" t="s">
        <v>1118</v>
      </c>
      <c r="F1637" s="282" t="s">
        <v>786</v>
      </c>
      <c r="G1637">
        <f t="shared" ref="G1637:G1700" ca="1" si="26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638" spans="1:7" hidden="1">
      <c r="A1638" s="411"/>
      <c r="B1638" s="407"/>
      <c r="C1638" s="410"/>
      <c r="D1638" s="410"/>
      <c r="E1638" s="410"/>
      <c r="F1638" s="282" t="s">
        <v>824</v>
      </c>
      <c r="G1638">
        <f t="shared" ca="1" si="26"/>
        <v>0</v>
      </c>
    </row>
    <row r="1639" spans="1:7" ht="15.75" hidden="1" customHeight="1">
      <c r="A1639" s="411"/>
      <c r="B1639" s="407"/>
      <c r="C1639" s="410"/>
      <c r="D1639" s="410"/>
      <c r="E1639" s="410" t="s">
        <v>1118</v>
      </c>
      <c r="F1639" s="282" t="s">
        <v>786</v>
      </c>
      <c r="G1639">
        <f t="shared" ca="1" si="26"/>
        <v>0</v>
      </c>
    </row>
    <row r="1640" spans="1:7" hidden="1">
      <c r="A1640" s="411"/>
      <c r="B1640" s="407"/>
      <c r="C1640" s="410"/>
      <c r="D1640" s="410"/>
      <c r="E1640" s="410"/>
      <c r="F1640" s="282" t="s">
        <v>824</v>
      </c>
      <c r="G1640">
        <f t="shared" ca="1" si="26"/>
        <v>0</v>
      </c>
    </row>
    <row r="1641" spans="1:7" ht="15.75" hidden="1" customHeight="1">
      <c r="A1641" s="411"/>
      <c r="B1641" s="410" t="s">
        <v>1153</v>
      </c>
      <c r="C1641" s="410"/>
      <c r="D1641" s="410"/>
      <c r="E1641" s="280" t="s">
        <v>1119</v>
      </c>
      <c r="F1641" s="282" t="s">
        <v>1125</v>
      </c>
      <c r="G1641">
        <f t="shared" ca="1" si="26"/>
        <v>1</v>
      </c>
    </row>
    <row r="1642" spans="1:7" hidden="1">
      <c r="A1642" s="411"/>
      <c r="B1642" s="410"/>
      <c r="C1642" s="410"/>
      <c r="D1642" s="410"/>
      <c r="E1642" s="280" t="s">
        <v>1120</v>
      </c>
      <c r="F1642" s="282" t="s">
        <v>824</v>
      </c>
      <c r="G1642">
        <f t="shared" ca="1" si="26"/>
        <v>28</v>
      </c>
    </row>
    <row r="1643" spans="1:7" ht="15.75" hidden="1" customHeight="1">
      <c r="A1643" s="411"/>
      <c r="B1643" s="407" t="s">
        <v>1062</v>
      </c>
      <c r="C1643" s="410" t="s">
        <v>1156</v>
      </c>
      <c r="D1643" s="410" t="s">
        <v>1105</v>
      </c>
      <c r="E1643" s="280" t="s">
        <v>1121</v>
      </c>
      <c r="F1643" s="282" t="s">
        <v>824</v>
      </c>
      <c r="G1643">
        <f t="shared" ca="1" si="26"/>
        <v>9</v>
      </c>
    </row>
    <row r="1644" spans="1:7" hidden="1">
      <c r="A1644" s="411"/>
      <c r="B1644" s="407"/>
      <c r="C1644" s="410"/>
      <c r="D1644" s="410"/>
      <c r="E1644" s="280" t="s">
        <v>1122</v>
      </c>
      <c r="F1644" s="282" t="s">
        <v>824</v>
      </c>
      <c r="G1644">
        <f t="shared" ca="1" si="26"/>
        <v>0</v>
      </c>
    </row>
    <row r="1645" spans="1:7" ht="15.75" hidden="1" customHeight="1">
      <c r="A1645" s="411"/>
      <c r="B1645" s="407"/>
      <c r="C1645" s="410"/>
      <c r="D1645" s="410" t="s">
        <v>1106</v>
      </c>
      <c r="E1645" s="280" t="s">
        <v>1121</v>
      </c>
      <c r="F1645" s="282" t="s">
        <v>824</v>
      </c>
      <c r="G1645">
        <f t="shared" ca="1" si="26"/>
        <v>0</v>
      </c>
    </row>
    <row r="1646" spans="1:7" hidden="1">
      <c r="A1646" s="411"/>
      <c r="B1646" s="407"/>
      <c r="C1646" s="410"/>
      <c r="D1646" s="410"/>
      <c r="E1646" s="280" t="s">
        <v>1122</v>
      </c>
      <c r="F1646" s="282" t="s">
        <v>824</v>
      </c>
      <c r="G1646">
        <f t="shared" ca="1" si="26"/>
        <v>0</v>
      </c>
    </row>
    <row r="1647" spans="1:7" ht="15.75" hidden="1" customHeight="1">
      <c r="A1647" s="411"/>
      <c r="B1647" s="407"/>
      <c r="C1647" s="410"/>
      <c r="D1647" s="410" t="s">
        <v>1107</v>
      </c>
      <c r="E1647" s="280" t="s">
        <v>1121</v>
      </c>
      <c r="F1647" s="282" t="s">
        <v>824</v>
      </c>
      <c r="G1647">
        <f t="shared" ca="1" si="26"/>
        <v>0</v>
      </c>
    </row>
    <row r="1648" spans="1:7" hidden="1">
      <c r="A1648" s="411"/>
      <c r="B1648" s="407"/>
      <c r="C1648" s="410"/>
      <c r="D1648" s="410"/>
      <c r="E1648" s="280" t="s">
        <v>1122</v>
      </c>
      <c r="F1648" s="282" t="s">
        <v>824</v>
      </c>
      <c r="G1648">
        <f t="shared" ca="1" si="26"/>
        <v>0</v>
      </c>
    </row>
    <row r="1649" spans="1:7" ht="15.75" hidden="1" customHeight="1">
      <c r="A1649" s="411"/>
      <c r="B1649" s="407"/>
      <c r="C1649" s="410"/>
      <c r="D1649" s="410" t="s">
        <v>1108</v>
      </c>
      <c r="E1649" s="280" t="s">
        <v>1121</v>
      </c>
      <c r="F1649" s="282" t="s">
        <v>824</v>
      </c>
      <c r="G1649">
        <f t="shared" ca="1" si="26"/>
        <v>0</v>
      </c>
    </row>
    <row r="1650" spans="1:7" hidden="1">
      <c r="A1650" s="411"/>
      <c r="B1650" s="407"/>
      <c r="C1650" s="410"/>
      <c r="D1650" s="410"/>
      <c r="E1650" s="280" t="s">
        <v>1122</v>
      </c>
      <c r="F1650" s="282" t="s">
        <v>824</v>
      </c>
      <c r="G1650">
        <f t="shared" ca="1" si="26"/>
        <v>0</v>
      </c>
    </row>
    <row r="1651" spans="1:7" ht="15.75" hidden="1" customHeight="1">
      <c r="A1651" s="411"/>
      <c r="B1651" s="407"/>
      <c r="C1651" s="410"/>
      <c r="D1651" s="410" t="s">
        <v>1109</v>
      </c>
      <c r="E1651" s="280" t="s">
        <v>1121</v>
      </c>
      <c r="F1651" s="282" t="s">
        <v>824</v>
      </c>
      <c r="G1651">
        <f t="shared" ca="1" si="26"/>
        <v>0</v>
      </c>
    </row>
    <row r="1652" spans="1:7" hidden="1">
      <c r="A1652" s="411"/>
      <c r="B1652" s="407"/>
      <c r="C1652" s="410"/>
      <c r="D1652" s="410"/>
      <c r="E1652" s="280" t="s">
        <v>1122</v>
      </c>
      <c r="F1652" s="282" t="s">
        <v>824</v>
      </c>
      <c r="G1652">
        <f t="shared" ca="1" si="26"/>
        <v>0</v>
      </c>
    </row>
    <row r="1653" spans="1:7" ht="15.75" hidden="1" customHeight="1">
      <c r="A1653" s="411"/>
      <c r="B1653" s="407"/>
      <c r="C1653" s="410"/>
      <c r="D1653" s="410" t="s">
        <v>1110</v>
      </c>
      <c r="E1653" s="280" t="s">
        <v>1121</v>
      </c>
      <c r="F1653" s="282" t="s">
        <v>824</v>
      </c>
      <c r="G1653">
        <f t="shared" ca="1" si="26"/>
        <v>0</v>
      </c>
    </row>
    <row r="1654" spans="1:7" hidden="1">
      <c r="A1654" s="411"/>
      <c r="B1654" s="407"/>
      <c r="C1654" s="410"/>
      <c r="D1654" s="410"/>
      <c r="E1654" s="280" t="s">
        <v>1122</v>
      </c>
      <c r="F1654" s="282" t="s">
        <v>824</v>
      </c>
      <c r="G1654">
        <f t="shared" ca="1" si="26"/>
        <v>0</v>
      </c>
    </row>
    <row r="1655" spans="1:7" ht="27" hidden="1" customHeight="1">
      <c r="A1655" s="411"/>
      <c r="B1655" s="407"/>
      <c r="C1655" s="410" t="s">
        <v>1157</v>
      </c>
      <c r="D1655" s="410" t="s">
        <v>1163</v>
      </c>
      <c r="E1655" s="410"/>
      <c r="F1655" s="282" t="s">
        <v>1130</v>
      </c>
      <c r="G1655">
        <f t="shared" ca="1" si="26"/>
        <v>0</v>
      </c>
    </row>
    <row r="1656" spans="1:7" ht="27" hidden="1" customHeight="1">
      <c r="A1656" s="411"/>
      <c r="B1656" s="407"/>
      <c r="C1656" s="410"/>
      <c r="D1656" s="410" t="s">
        <v>1164</v>
      </c>
      <c r="E1656" s="410"/>
      <c r="F1656" s="282" t="s">
        <v>824</v>
      </c>
      <c r="G1656">
        <f t="shared" ca="1" si="26"/>
        <v>28</v>
      </c>
    </row>
    <row r="1657" spans="1:7" ht="51.75" hidden="1" customHeight="1">
      <c r="A1657" s="407" t="s">
        <v>1150</v>
      </c>
      <c r="B1657" s="407"/>
      <c r="C1657" s="408" t="s">
        <v>1158</v>
      </c>
      <c r="D1657" s="409" t="s">
        <v>1165</v>
      </c>
      <c r="E1657" s="280" t="s">
        <v>1168</v>
      </c>
      <c r="F1657" s="282" t="s">
        <v>1130</v>
      </c>
      <c r="G1657">
        <f t="shared" ca="1" si="26"/>
        <v>14</v>
      </c>
    </row>
    <row r="1658" spans="1:7" ht="51" hidden="1">
      <c r="A1658" s="407"/>
      <c r="B1658" s="407"/>
      <c r="C1658" s="408"/>
      <c r="D1658" s="409"/>
      <c r="E1658" s="280" t="s">
        <v>1169</v>
      </c>
      <c r="F1658" s="282" t="s">
        <v>824</v>
      </c>
      <c r="G1658">
        <f t="shared" ca="1" si="26"/>
        <v>20</v>
      </c>
    </row>
    <row r="1659" spans="1:7" ht="25.5" hidden="1">
      <c r="A1659" s="407"/>
      <c r="B1659" s="407"/>
      <c r="C1659" s="408"/>
      <c r="D1659" s="409"/>
      <c r="E1659" s="280" t="s">
        <v>1170</v>
      </c>
      <c r="F1659" s="282" t="s">
        <v>824</v>
      </c>
      <c r="G1659">
        <f t="shared" ca="1" si="26"/>
        <v>2</v>
      </c>
    </row>
    <row r="1660" spans="1:7" ht="51.75" hidden="1" customHeight="1">
      <c r="A1660" s="407"/>
      <c r="B1660" s="407"/>
      <c r="C1660" s="408"/>
      <c r="D1660" s="409" t="s">
        <v>1166</v>
      </c>
      <c r="E1660" s="280" t="s">
        <v>1171</v>
      </c>
      <c r="F1660" s="282" t="s">
        <v>1130</v>
      </c>
      <c r="G1660">
        <f t="shared" ca="1" si="26"/>
        <v>0</v>
      </c>
    </row>
    <row r="1661" spans="1:7" ht="51" hidden="1">
      <c r="A1661" s="407"/>
      <c r="B1661" s="407"/>
      <c r="C1661" s="408"/>
      <c r="D1661" s="409"/>
      <c r="E1661" s="280" t="s">
        <v>1169</v>
      </c>
      <c r="F1661" s="282" t="s">
        <v>824</v>
      </c>
      <c r="G1661">
        <f t="shared" ca="1" si="26"/>
        <v>0</v>
      </c>
    </row>
    <row r="1662" spans="1:7" ht="25.5" hidden="1">
      <c r="A1662" s="407"/>
      <c r="B1662" s="407"/>
      <c r="C1662" s="408"/>
      <c r="D1662" s="409"/>
      <c r="E1662" s="280" t="s">
        <v>1170</v>
      </c>
      <c r="F1662" s="282" t="s">
        <v>824</v>
      </c>
      <c r="G1662">
        <f t="shared" ca="1" si="26"/>
        <v>0</v>
      </c>
    </row>
    <row r="1663" spans="1:7" ht="33.75" hidden="1" customHeight="1">
      <c r="A1663" s="407"/>
      <c r="B1663" s="407"/>
      <c r="C1663" s="408" t="s">
        <v>1159</v>
      </c>
      <c r="D1663" s="408"/>
      <c r="E1663" s="408"/>
      <c r="F1663" s="282" t="s">
        <v>824</v>
      </c>
      <c r="G1663">
        <f t="shared" ca="1" si="26"/>
        <v>0</v>
      </c>
    </row>
    <row r="1664" spans="1:7" ht="33.75" hidden="1" customHeight="1">
      <c r="A1664" s="407"/>
      <c r="B1664" s="407"/>
      <c r="C1664" s="408" t="s">
        <v>1160</v>
      </c>
      <c r="D1664" s="408"/>
      <c r="E1664" s="408"/>
      <c r="F1664" s="282" t="s">
        <v>824</v>
      </c>
      <c r="G1664">
        <f t="shared" ca="1" si="26"/>
        <v>28</v>
      </c>
    </row>
    <row r="1665" spans="1:7" hidden="1">
      <c r="A1665" s="411" t="s">
        <v>1149</v>
      </c>
      <c r="B1665" s="412" t="s">
        <v>1488</v>
      </c>
      <c r="C1665" s="412"/>
      <c r="D1665" s="412"/>
      <c r="E1665" s="412"/>
      <c r="F1665" s="277" t="s">
        <v>786</v>
      </c>
      <c r="G1665" t="str">
        <f t="shared" ca="1" si="26"/>
        <v>5 класс</v>
      </c>
    </row>
    <row r="1666" spans="1:7" ht="15.75" hidden="1" customHeight="1">
      <c r="A1666" s="411"/>
      <c r="B1666" s="407" t="s">
        <v>1060</v>
      </c>
      <c r="C1666" s="413" t="s">
        <v>1065</v>
      </c>
      <c r="D1666" s="413"/>
      <c r="E1666" s="413"/>
      <c r="F1666" s="279" t="s">
        <v>890</v>
      </c>
      <c r="G1666">
        <f t="shared" ca="1" si="26"/>
        <v>10</v>
      </c>
    </row>
    <row r="1667" spans="1:7" ht="15.75" hidden="1" customHeight="1">
      <c r="A1667" s="411"/>
      <c r="B1667" s="407"/>
      <c r="C1667" s="410" t="s">
        <v>1066</v>
      </c>
      <c r="D1667" s="410"/>
      <c r="E1667" s="410"/>
      <c r="F1667" s="281" t="s">
        <v>890</v>
      </c>
      <c r="G1667">
        <f t="shared" ca="1" si="26"/>
        <v>10</v>
      </c>
    </row>
    <row r="1668" spans="1:7" ht="15.75" hidden="1" customHeight="1">
      <c r="A1668" s="411"/>
      <c r="B1668" s="407"/>
      <c r="C1668" s="410" t="s">
        <v>1067</v>
      </c>
      <c r="D1668" s="410"/>
      <c r="E1668" s="410"/>
      <c r="F1668" s="281" t="s">
        <v>890</v>
      </c>
      <c r="G1668">
        <f t="shared" ca="1" si="26"/>
        <v>1</v>
      </c>
    </row>
    <row r="1669" spans="1:7" ht="15.75" hidden="1" customHeight="1">
      <c r="A1669" s="411"/>
      <c r="B1669" s="407"/>
      <c r="C1669" s="410" t="s">
        <v>1068</v>
      </c>
      <c r="D1669" s="410"/>
      <c r="E1669" s="410"/>
      <c r="F1669" s="281" t="s">
        <v>890</v>
      </c>
      <c r="G1669">
        <f t="shared" ca="1" si="26"/>
        <v>8</v>
      </c>
    </row>
    <row r="1670" spans="1:7" ht="15.75" hidden="1" customHeight="1">
      <c r="A1670" s="411"/>
      <c r="B1670" s="407"/>
      <c r="C1670" s="410" t="s">
        <v>1069</v>
      </c>
      <c r="D1670" s="410" t="s">
        <v>1098</v>
      </c>
      <c r="E1670" s="410"/>
      <c r="F1670" s="281" t="s">
        <v>890</v>
      </c>
      <c r="G1670">
        <f t="shared" ca="1" si="26"/>
        <v>0</v>
      </c>
    </row>
    <row r="1671" spans="1:7" ht="15.75" hidden="1" customHeight="1">
      <c r="A1671" s="411"/>
      <c r="B1671" s="407"/>
      <c r="C1671" s="410"/>
      <c r="D1671" s="410" t="s">
        <v>1099</v>
      </c>
      <c r="E1671" s="410"/>
      <c r="F1671" s="281" t="s">
        <v>890</v>
      </c>
      <c r="G1671">
        <f t="shared" ca="1" si="26"/>
        <v>7</v>
      </c>
    </row>
    <row r="1672" spans="1:7" ht="15.75" hidden="1" customHeight="1">
      <c r="A1672" s="411"/>
      <c r="B1672" s="407"/>
      <c r="C1672" s="410"/>
      <c r="D1672" s="410" t="s">
        <v>1100</v>
      </c>
      <c r="E1672" s="410"/>
      <c r="F1672" s="281" t="s">
        <v>890</v>
      </c>
      <c r="G1672">
        <f t="shared" ca="1" si="26"/>
        <v>0</v>
      </c>
    </row>
    <row r="1673" spans="1:7" ht="26.25" hidden="1" customHeight="1">
      <c r="A1673" s="411"/>
      <c r="B1673" s="407" t="s">
        <v>1152</v>
      </c>
      <c r="C1673" s="410" t="s">
        <v>1071</v>
      </c>
      <c r="D1673" s="410" t="s">
        <v>1161</v>
      </c>
      <c r="E1673" s="280" t="s">
        <v>1114</v>
      </c>
      <c r="F1673" s="282" t="s">
        <v>824</v>
      </c>
      <c r="G1673">
        <f t="shared" ca="1" si="26"/>
        <v>0</v>
      </c>
    </row>
    <row r="1674" spans="1:7" hidden="1">
      <c r="A1674" s="411"/>
      <c r="B1674" s="407"/>
      <c r="C1674" s="410"/>
      <c r="D1674" s="410"/>
      <c r="E1674" s="280" t="s">
        <v>1115</v>
      </c>
      <c r="F1674" s="282" t="s">
        <v>824</v>
      </c>
      <c r="G1674">
        <f t="shared" ca="1" si="26"/>
        <v>0</v>
      </c>
    </row>
    <row r="1675" spans="1:7" ht="38.25" hidden="1">
      <c r="A1675" s="411"/>
      <c r="B1675" s="407"/>
      <c r="C1675" s="410"/>
      <c r="D1675" s="410"/>
      <c r="E1675" s="280" t="s">
        <v>1167</v>
      </c>
      <c r="F1675" s="282" t="s">
        <v>824</v>
      </c>
      <c r="G1675">
        <f t="shared" ca="1" si="26"/>
        <v>0</v>
      </c>
    </row>
    <row r="1676" spans="1:7" ht="15.75" hidden="1" customHeight="1">
      <c r="A1676" s="411"/>
      <c r="B1676" s="407"/>
      <c r="C1676" s="410"/>
      <c r="D1676" s="410" t="s">
        <v>1162</v>
      </c>
      <c r="E1676" s="410"/>
      <c r="F1676" s="282" t="s">
        <v>824</v>
      </c>
      <c r="G1676">
        <f t="shared" ca="1" si="26"/>
        <v>0</v>
      </c>
    </row>
    <row r="1677" spans="1:7" ht="15.75" hidden="1" customHeight="1">
      <c r="A1677" s="411"/>
      <c r="B1677" s="407"/>
      <c r="C1677" s="414" t="s">
        <v>1072</v>
      </c>
      <c r="D1677" s="410" t="s">
        <v>1103</v>
      </c>
      <c r="E1677" s="410"/>
      <c r="F1677" s="282" t="s">
        <v>824</v>
      </c>
      <c r="G1677">
        <f t="shared" ca="1" si="26"/>
        <v>10</v>
      </c>
    </row>
    <row r="1678" spans="1:7" ht="15.75" hidden="1" customHeight="1">
      <c r="A1678" s="411"/>
      <c r="B1678" s="407"/>
      <c r="C1678" s="414"/>
      <c r="D1678" s="410" t="s">
        <v>1104</v>
      </c>
      <c r="E1678" s="410"/>
      <c r="F1678" s="282" t="s">
        <v>824</v>
      </c>
      <c r="G1678" t="str">
        <f t="shared" ca="1" si="26"/>
        <v/>
      </c>
    </row>
    <row r="1679" spans="1:7" ht="15.75" hidden="1" customHeight="1">
      <c r="A1679" s="411"/>
      <c r="B1679" s="407"/>
      <c r="C1679" s="410" t="s">
        <v>1154</v>
      </c>
      <c r="D1679" s="410"/>
      <c r="E1679" s="410"/>
      <c r="F1679" s="282" t="s">
        <v>786</v>
      </c>
      <c r="G1679" t="str">
        <f t="shared" ca="1" si="26"/>
        <v>в первую смену</v>
      </c>
    </row>
    <row r="1680" spans="1:7" hidden="1">
      <c r="A1680" s="411"/>
      <c r="B1680" s="407"/>
      <c r="C1680" s="280"/>
      <c r="D1680" s="280"/>
      <c r="E1680" s="280" t="s">
        <v>1117</v>
      </c>
      <c r="F1680" s="282" t="s">
        <v>786</v>
      </c>
      <c r="G1680">
        <f t="shared" ca="1" si="26"/>
        <v>0</v>
      </c>
    </row>
    <row r="1681" spans="1:7" ht="15.75" hidden="1" customHeight="1">
      <c r="A1681" s="411"/>
      <c r="B1681" s="407"/>
      <c r="C1681" s="410" t="s">
        <v>1155</v>
      </c>
      <c r="D1681" s="410"/>
      <c r="E1681" s="410" t="s">
        <v>1118</v>
      </c>
      <c r="F1681" s="282" t="s">
        <v>786</v>
      </c>
      <c r="G1681">
        <f t="shared" ca="1" si="26"/>
        <v>0</v>
      </c>
    </row>
    <row r="1682" spans="1:7" hidden="1">
      <c r="A1682" s="411"/>
      <c r="B1682" s="407"/>
      <c r="C1682" s="410"/>
      <c r="D1682" s="410"/>
      <c r="E1682" s="410"/>
      <c r="F1682" s="282" t="s">
        <v>824</v>
      </c>
      <c r="G1682">
        <f t="shared" ca="1" si="26"/>
        <v>0</v>
      </c>
    </row>
    <row r="1683" spans="1:7" ht="15.75" hidden="1" customHeight="1">
      <c r="A1683" s="411"/>
      <c r="B1683" s="407"/>
      <c r="C1683" s="410"/>
      <c r="D1683" s="410"/>
      <c r="E1683" s="410" t="s">
        <v>1118</v>
      </c>
      <c r="F1683" s="282" t="s">
        <v>786</v>
      </c>
      <c r="G1683">
        <f t="shared" ca="1" si="26"/>
        <v>0</v>
      </c>
    </row>
    <row r="1684" spans="1:7" hidden="1">
      <c r="A1684" s="411"/>
      <c r="B1684" s="407"/>
      <c r="C1684" s="410"/>
      <c r="D1684" s="410"/>
      <c r="E1684" s="410"/>
      <c r="F1684" s="282" t="s">
        <v>824</v>
      </c>
      <c r="G1684">
        <f t="shared" ca="1" si="26"/>
        <v>0</v>
      </c>
    </row>
    <row r="1685" spans="1:7" ht="15.75" hidden="1" customHeight="1">
      <c r="A1685" s="411"/>
      <c r="B1685" s="410" t="s">
        <v>1153</v>
      </c>
      <c r="C1685" s="410"/>
      <c r="D1685" s="410"/>
      <c r="E1685" s="280" t="s">
        <v>1119</v>
      </c>
      <c r="F1685" s="282" t="s">
        <v>1125</v>
      </c>
      <c r="G1685">
        <f t="shared" ca="1" si="26"/>
        <v>1</v>
      </c>
    </row>
    <row r="1686" spans="1:7" hidden="1">
      <c r="A1686" s="411"/>
      <c r="B1686" s="410"/>
      <c r="C1686" s="410"/>
      <c r="D1686" s="410"/>
      <c r="E1686" s="280" t="s">
        <v>1120</v>
      </c>
      <c r="F1686" s="282" t="s">
        <v>824</v>
      </c>
      <c r="G1686">
        <f t="shared" ca="1" si="26"/>
        <v>10</v>
      </c>
    </row>
    <row r="1687" spans="1:7" ht="15.75" hidden="1" customHeight="1">
      <c r="A1687" s="411"/>
      <c r="B1687" s="407" t="s">
        <v>1062</v>
      </c>
      <c r="C1687" s="410" t="s">
        <v>1156</v>
      </c>
      <c r="D1687" s="410" t="s">
        <v>1105</v>
      </c>
      <c r="E1687" s="280" t="s">
        <v>1121</v>
      </c>
      <c r="F1687" s="282" t="s">
        <v>824</v>
      </c>
      <c r="G1687">
        <f t="shared" ca="1" si="26"/>
        <v>0</v>
      </c>
    </row>
    <row r="1688" spans="1:7" hidden="1">
      <c r="A1688" s="411"/>
      <c r="B1688" s="407"/>
      <c r="C1688" s="410"/>
      <c r="D1688" s="410"/>
      <c r="E1688" s="280" t="s">
        <v>1122</v>
      </c>
      <c r="F1688" s="282" t="s">
        <v>824</v>
      </c>
      <c r="G1688">
        <f t="shared" ca="1" si="26"/>
        <v>0</v>
      </c>
    </row>
    <row r="1689" spans="1:7" ht="15.75" hidden="1" customHeight="1">
      <c r="A1689" s="411"/>
      <c r="B1689" s="407"/>
      <c r="C1689" s="410"/>
      <c r="D1689" s="410" t="s">
        <v>1106</v>
      </c>
      <c r="E1689" s="280" t="s">
        <v>1121</v>
      </c>
      <c r="F1689" s="282" t="s">
        <v>824</v>
      </c>
      <c r="G1689">
        <f t="shared" ca="1" si="26"/>
        <v>0</v>
      </c>
    </row>
    <row r="1690" spans="1:7" hidden="1">
      <c r="A1690" s="411"/>
      <c r="B1690" s="407"/>
      <c r="C1690" s="410"/>
      <c r="D1690" s="410"/>
      <c r="E1690" s="280" t="s">
        <v>1122</v>
      </c>
      <c r="F1690" s="282" t="s">
        <v>824</v>
      </c>
      <c r="G1690">
        <f t="shared" ca="1" si="26"/>
        <v>0</v>
      </c>
    </row>
    <row r="1691" spans="1:7" ht="15.75" hidden="1" customHeight="1">
      <c r="A1691" s="411"/>
      <c r="B1691" s="407"/>
      <c r="C1691" s="410"/>
      <c r="D1691" s="410" t="s">
        <v>1107</v>
      </c>
      <c r="E1691" s="280" t="s">
        <v>1121</v>
      </c>
      <c r="F1691" s="282" t="s">
        <v>824</v>
      </c>
      <c r="G1691">
        <f t="shared" ca="1" si="26"/>
        <v>0</v>
      </c>
    </row>
    <row r="1692" spans="1:7" hidden="1">
      <c r="A1692" s="411"/>
      <c r="B1692" s="407"/>
      <c r="C1692" s="410"/>
      <c r="D1692" s="410"/>
      <c r="E1692" s="280" t="s">
        <v>1122</v>
      </c>
      <c r="F1692" s="282" t="s">
        <v>824</v>
      </c>
      <c r="G1692">
        <f t="shared" ca="1" si="26"/>
        <v>0</v>
      </c>
    </row>
    <row r="1693" spans="1:7" ht="15.75" hidden="1" customHeight="1">
      <c r="A1693" s="411"/>
      <c r="B1693" s="407"/>
      <c r="C1693" s="410"/>
      <c r="D1693" s="410" t="s">
        <v>1108</v>
      </c>
      <c r="E1693" s="280" t="s">
        <v>1121</v>
      </c>
      <c r="F1693" s="282" t="s">
        <v>824</v>
      </c>
      <c r="G1693">
        <f t="shared" ca="1" si="26"/>
        <v>0</v>
      </c>
    </row>
    <row r="1694" spans="1:7" hidden="1">
      <c r="A1694" s="411"/>
      <c r="B1694" s="407"/>
      <c r="C1694" s="410"/>
      <c r="D1694" s="410"/>
      <c r="E1694" s="280" t="s">
        <v>1122</v>
      </c>
      <c r="F1694" s="282" t="s">
        <v>824</v>
      </c>
      <c r="G1694">
        <f t="shared" ca="1" si="26"/>
        <v>0</v>
      </c>
    </row>
    <row r="1695" spans="1:7" ht="15.75" hidden="1" customHeight="1">
      <c r="A1695" s="411"/>
      <c r="B1695" s="407"/>
      <c r="C1695" s="410"/>
      <c r="D1695" s="410" t="s">
        <v>1109</v>
      </c>
      <c r="E1695" s="280" t="s">
        <v>1121</v>
      </c>
      <c r="F1695" s="282" t="s">
        <v>824</v>
      </c>
      <c r="G1695">
        <f t="shared" ca="1" si="26"/>
        <v>0</v>
      </c>
    </row>
    <row r="1696" spans="1:7" hidden="1">
      <c r="A1696" s="411"/>
      <c r="B1696" s="407"/>
      <c r="C1696" s="410"/>
      <c r="D1696" s="410"/>
      <c r="E1696" s="280" t="s">
        <v>1122</v>
      </c>
      <c r="F1696" s="282" t="s">
        <v>824</v>
      </c>
      <c r="G1696">
        <f t="shared" ca="1" si="26"/>
        <v>0</v>
      </c>
    </row>
    <row r="1697" spans="1:7" ht="15.75" hidden="1" customHeight="1">
      <c r="A1697" s="411"/>
      <c r="B1697" s="407"/>
      <c r="C1697" s="410"/>
      <c r="D1697" s="410" t="s">
        <v>1110</v>
      </c>
      <c r="E1697" s="280" t="s">
        <v>1121</v>
      </c>
      <c r="F1697" s="282" t="s">
        <v>824</v>
      </c>
      <c r="G1697">
        <f t="shared" ca="1" si="26"/>
        <v>9</v>
      </c>
    </row>
    <row r="1698" spans="1:7" hidden="1">
      <c r="A1698" s="411"/>
      <c r="B1698" s="407"/>
      <c r="C1698" s="410"/>
      <c r="D1698" s="410"/>
      <c r="E1698" s="280" t="s">
        <v>1122</v>
      </c>
      <c r="F1698" s="282" t="s">
        <v>824</v>
      </c>
      <c r="G1698">
        <f t="shared" ca="1" si="26"/>
        <v>0</v>
      </c>
    </row>
    <row r="1699" spans="1:7" ht="36.75" hidden="1" customHeight="1">
      <c r="A1699" s="411"/>
      <c r="B1699" s="407"/>
      <c r="C1699" s="410" t="s">
        <v>1157</v>
      </c>
      <c r="D1699" s="410" t="s">
        <v>1163</v>
      </c>
      <c r="E1699" s="410"/>
      <c r="F1699" s="282" t="s">
        <v>1130</v>
      </c>
      <c r="G1699">
        <f t="shared" ca="1" si="26"/>
        <v>0</v>
      </c>
    </row>
    <row r="1700" spans="1:7" ht="36.75" hidden="1" customHeight="1">
      <c r="A1700" s="411"/>
      <c r="B1700" s="407"/>
      <c r="C1700" s="410"/>
      <c r="D1700" s="410" t="s">
        <v>1164</v>
      </c>
      <c r="E1700" s="410"/>
      <c r="F1700" s="282" t="s">
        <v>824</v>
      </c>
      <c r="G1700">
        <f t="shared" ca="1" si="26"/>
        <v>10</v>
      </c>
    </row>
    <row r="1701" spans="1:7" ht="51.75" hidden="1" customHeight="1">
      <c r="A1701" s="407" t="s">
        <v>1150</v>
      </c>
      <c r="B1701" s="407"/>
      <c r="C1701" s="408" t="s">
        <v>1158</v>
      </c>
      <c r="D1701" s="409" t="s">
        <v>1165</v>
      </c>
      <c r="E1701" s="280" t="s">
        <v>1168</v>
      </c>
      <c r="F1701" s="282" t="s">
        <v>1130</v>
      </c>
      <c r="G1701">
        <f t="shared" ref="G1701:G1764" ca="1" si="27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702" spans="1:7" ht="51" hidden="1">
      <c r="A1702" s="407"/>
      <c r="B1702" s="407"/>
      <c r="C1702" s="408"/>
      <c r="D1702" s="409"/>
      <c r="E1702" s="280" t="s">
        <v>1169</v>
      </c>
      <c r="F1702" s="282" t="s">
        <v>824</v>
      </c>
      <c r="G1702">
        <f t="shared" ca="1" si="27"/>
        <v>0</v>
      </c>
    </row>
    <row r="1703" spans="1:7" ht="25.5" hidden="1">
      <c r="A1703" s="407"/>
      <c r="B1703" s="407"/>
      <c r="C1703" s="408"/>
      <c r="D1703" s="409"/>
      <c r="E1703" s="280" t="s">
        <v>1170</v>
      </c>
      <c r="F1703" s="282" t="s">
        <v>824</v>
      </c>
      <c r="G1703">
        <f t="shared" ca="1" si="27"/>
        <v>0</v>
      </c>
    </row>
    <row r="1704" spans="1:7" ht="51.75" hidden="1" customHeight="1">
      <c r="A1704" s="407"/>
      <c r="B1704" s="407"/>
      <c r="C1704" s="408"/>
      <c r="D1704" s="409" t="s">
        <v>1166</v>
      </c>
      <c r="E1704" s="280" t="s">
        <v>1171</v>
      </c>
      <c r="F1704" s="282" t="s">
        <v>1130</v>
      </c>
      <c r="G1704">
        <f t="shared" ca="1" si="27"/>
        <v>0</v>
      </c>
    </row>
    <row r="1705" spans="1:7" ht="51" hidden="1">
      <c r="A1705" s="407"/>
      <c r="B1705" s="407"/>
      <c r="C1705" s="408"/>
      <c r="D1705" s="409"/>
      <c r="E1705" s="280" t="s">
        <v>1169</v>
      </c>
      <c r="F1705" s="282" t="s">
        <v>824</v>
      </c>
      <c r="G1705">
        <f t="shared" ca="1" si="27"/>
        <v>0</v>
      </c>
    </row>
    <row r="1706" spans="1:7" ht="25.5" hidden="1">
      <c r="A1706" s="407"/>
      <c r="B1706" s="407"/>
      <c r="C1706" s="408"/>
      <c r="D1706" s="409"/>
      <c r="E1706" s="280" t="s">
        <v>1170</v>
      </c>
      <c r="F1706" s="282" t="s">
        <v>824</v>
      </c>
      <c r="G1706">
        <f t="shared" ca="1" si="27"/>
        <v>0</v>
      </c>
    </row>
    <row r="1707" spans="1:7" ht="28.5" hidden="1" customHeight="1">
      <c r="A1707" s="407"/>
      <c r="B1707" s="407"/>
      <c r="C1707" s="408" t="s">
        <v>1159</v>
      </c>
      <c r="D1707" s="408"/>
      <c r="E1707" s="408"/>
      <c r="F1707" s="282" t="s">
        <v>824</v>
      </c>
      <c r="G1707">
        <f t="shared" ca="1" si="27"/>
        <v>0</v>
      </c>
    </row>
    <row r="1708" spans="1:7" ht="28.5" hidden="1" customHeight="1">
      <c r="A1708" s="407"/>
      <c r="B1708" s="407"/>
      <c r="C1708" s="408" t="s">
        <v>1160</v>
      </c>
      <c r="D1708" s="408"/>
      <c r="E1708" s="408"/>
      <c r="F1708" s="282" t="s">
        <v>824</v>
      </c>
      <c r="G1708">
        <f t="shared" ca="1" si="27"/>
        <v>10</v>
      </c>
    </row>
    <row r="1709" spans="1:7" hidden="1">
      <c r="A1709" s="411" t="s">
        <v>1149</v>
      </c>
      <c r="B1709" s="412" t="s">
        <v>1488</v>
      </c>
      <c r="C1709" s="412"/>
      <c r="D1709" s="412"/>
      <c r="E1709" s="412"/>
      <c r="F1709" s="277" t="s">
        <v>786</v>
      </c>
      <c r="G1709" t="str">
        <f t="shared" ca="1" si="27"/>
        <v>6 класс</v>
      </c>
    </row>
    <row r="1710" spans="1:7" ht="15.75" hidden="1" customHeight="1">
      <c r="A1710" s="411"/>
      <c r="B1710" s="407" t="s">
        <v>1060</v>
      </c>
      <c r="C1710" s="413" t="s">
        <v>1065</v>
      </c>
      <c r="D1710" s="413"/>
      <c r="E1710" s="413"/>
      <c r="F1710" s="279" t="s">
        <v>890</v>
      </c>
      <c r="G1710">
        <f t="shared" ca="1" si="27"/>
        <v>21</v>
      </c>
    </row>
    <row r="1711" spans="1:7" ht="15.75" hidden="1" customHeight="1">
      <c r="A1711" s="411"/>
      <c r="B1711" s="407"/>
      <c r="C1711" s="410" t="s">
        <v>1066</v>
      </c>
      <c r="D1711" s="410"/>
      <c r="E1711" s="410"/>
      <c r="F1711" s="281" t="s">
        <v>890</v>
      </c>
      <c r="G1711">
        <f t="shared" ca="1" si="27"/>
        <v>0</v>
      </c>
    </row>
    <row r="1712" spans="1:7" ht="15.75" hidden="1" customHeight="1">
      <c r="A1712" s="411"/>
      <c r="B1712" s="407"/>
      <c r="C1712" s="410" t="s">
        <v>1067</v>
      </c>
      <c r="D1712" s="410"/>
      <c r="E1712" s="410"/>
      <c r="F1712" s="281" t="s">
        <v>890</v>
      </c>
      <c r="G1712">
        <f t="shared" ca="1" si="27"/>
        <v>0</v>
      </c>
    </row>
    <row r="1713" spans="1:7" ht="15.75" hidden="1" customHeight="1">
      <c r="A1713" s="411"/>
      <c r="B1713" s="407"/>
      <c r="C1713" s="410" t="s">
        <v>1068</v>
      </c>
      <c r="D1713" s="410"/>
      <c r="E1713" s="410"/>
      <c r="F1713" s="281" t="s">
        <v>890</v>
      </c>
      <c r="G1713">
        <f t="shared" ca="1" si="27"/>
        <v>3</v>
      </c>
    </row>
    <row r="1714" spans="1:7" ht="15.75" hidden="1" customHeight="1">
      <c r="A1714" s="411"/>
      <c r="B1714" s="407"/>
      <c r="C1714" s="410" t="s">
        <v>1069</v>
      </c>
      <c r="D1714" s="410" t="s">
        <v>1098</v>
      </c>
      <c r="E1714" s="410"/>
      <c r="F1714" s="281" t="s">
        <v>890</v>
      </c>
      <c r="G1714">
        <f t="shared" ca="1" si="27"/>
        <v>4</v>
      </c>
    </row>
    <row r="1715" spans="1:7" ht="15.75" hidden="1" customHeight="1">
      <c r="A1715" s="411"/>
      <c r="B1715" s="407"/>
      <c r="C1715" s="410"/>
      <c r="D1715" s="410" t="s">
        <v>1099</v>
      </c>
      <c r="E1715" s="410"/>
      <c r="F1715" s="281" t="s">
        <v>890</v>
      </c>
      <c r="G1715">
        <f t="shared" ca="1" si="27"/>
        <v>2</v>
      </c>
    </row>
    <row r="1716" spans="1:7" ht="15.75" hidden="1" customHeight="1">
      <c r="A1716" s="411"/>
      <c r="B1716" s="407"/>
      <c r="C1716" s="410"/>
      <c r="D1716" s="410" t="s">
        <v>1100</v>
      </c>
      <c r="E1716" s="410"/>
      <c r="F1716" s="281" t="s">
        <v>890</v>
      </c>
      <c r="G1716">
        <f t="shared" ca="1" si="27"/>
        <v>0</v>
      </c>
    </row>
    <row r="1717" spans="1:7" ht="26.25" hidden="1" customHeight="1">
      <c r="A1717" s="411"/>
      <c r="B1717" s="407" t="s">
        <v>1152</v>
      </c>
      <c r="C1717" s="410" t="s">
        <v>1071</v>
      </c>
      <c r="D1717" s="410" t="s">
        <v>1161</v>
      </c>
      <c r="E1717" s="280" t="s">
        <v>1114</v>
      </c>
      <c r="F1717" s="282" t="s">
        <v>824</v>
      </c>
      <c r="G1717">
        <f t="shared" ca="1" si="27"/>
        <v>0</v>
      </c>
    </row>
    <row r="1718" spans="1:7" hidden="1">
      <c r="A1718" s="411"/>
      <c r="B1718" s="407"/>
      <c r="C1718" s="410"/>
      <c r="D1718" s="410"/>
      <c r="E1718" s="280" t="s">
        <v>1115</v>
      </c>
      <c r="F1718" s="282" t="s">
        <v>824</v>
      </c>
      <c r="G1718">
        <f t="shared" ca="1" si="27"/>
        <v>0</v>
      </c>
    </row>
    <row r="1719" spans="1:7" ht="38.25" hidden="1">
      <c r="A1719" s="411"/>
      <c r="B1719" s="407"/>
      <c r="C1719" s="410"/>
      <c r="D1719" s="410"/>
      <c r="E1719" s="280" t="s">
        <v>1167</v>
      </c>
      <c r="F1719" s="282" t="s">
        <v>824</v>
      </c>
      <c r="G1719">
        <f t="shared" ca="1" si="27"/>
        <v>0</v>
      </c>
    </row>
    <row r="1720" spans="1:7" ht="15.75" hidden="1" customHeight="1">
      <c r="A1720" s="411"/>
      <c r="B1720" s="407"/>
      <c r="C1720" s="410"/>
      <c r="D1720" s="410" t="s">
        <v>1162</v>
      </c>
      <c r="E1720" s="410"/>
      <c r="F1720" s="282" t="s">
        <v>824</v>
      </c>
      <c r="G1720">
        <f t="shared" ca="1" si="27"/>
        <v>0</v>
      </c>
    </row>
    <row r="1721" spans="1:7" ht="15.75" hidden="1" customHeight="1">
      <c r="A1721" s="411"/>
      <c r="B1721" s="407"/>
      <c r="C1721" s="414" t="s">
        <v>1072</v>
      </c>
      <c r="D1721" s="410" t="s">
        <v>1103</v>
      </c>
      <c r="E1721" s="410"/>
      <c r="F1721" s="282" t="s">
        <v>824</v>
      </c>
      <c r="G1721">
        <f t="shared" ca="1" si="27"/>
        <v>21</v>
      </c>
    </row>
    <row r="1722" spans="1:7" ht="15.75" hidden="1" customHeight="1">
      <c r="A1722" s="411"/>
      <c r="B1722" s="407"/>
      <c r="C1722" s="414"/>
      <c r="D1722" s="410" t="s">
        <v>1104</v>
      </c>
      <c r="E1722" s="410"/>
      <c r="F1722" s="282" t="s">
        <v>824</v>
      </c>
      <c r="G1722" t="str">
        <f t="shared" ca="1" si="27"/>
        <v/>
      </c>
    </row>
    <row r="1723" spans="1:7" ht="15.75" hidden="1" customHeight="1">
      <c r="A1723" s="411"/>
      <c r="B1723" s="407"/>
      <c r="C1723" s="410" t="s">
        <v>1154</v>
      </c>
      <c r="D1723" s="410"/>
      <c r="E1723" s="410"/>
      <c r="F1723" s="282" t="s">
        <v>786</v>
      </c>
      <c r="G1723" t="str">
        <f t="shared" ca="1" si="27"/>
        <v xml:space="preserve">во вторую смену </v>
      </c>
    </row>
    <row r="1724" spans="1:7" hidden="1">
      <c r="A1724" s="411"/>
      <c r="B1724" s="407"/>
      <c r="C1724" s="280"/>
      <c r="D1724" s="280"/>
      <c r="E1724" s="280" t="s">
        <v>1117</v>
      </c>
      <c r="F1724" s="282" t="s">
        <v>786</v>
      </c>
      <c r="G1724">
        <f t="shared" ca="1" si="27"/>
        <v>0</v>
      </c>
    </row>
    <row r="1725" spans="1:7" ht="15.75" hidden="1" customHeight="1">
      <c r="A1725" s="411"/>
      <c r="B1725" s="407"/>
      <c r="C1725" s="410" t="s">
        <v>1155</v>
      </c>
      <c r="D1725" s="410"/>
      <c r="E1725" s="410" t="s">
        <v>1118</v>
      </c>
      <c r="F1725" s="282" t="s">
        <v>786</v>
      </c>
      <c r="G1725">
        <f t="shared" ca="1" si="27"/>
        <v>0</v>
      </c>
    </row>
    <row r="1726" spans="1:7" hidden="1">
      <c r="A1726" s="411"/>
      <c r="B1726" s="407"/>
      <c r="C1726" s="410"/>
      <c r="D1726" s="410"/>
      <c r="E1726" s="410"/>
      <c r="F1726" s="282" t="s">
        <v>824</v>
      </c>
      <c r="G1726">
        <f t="shared" ca="1" si="27"/>
        <v>0</v>
      </c>
    </row>
    <row r="1727" spans="1:7" ht="15.75" hidden="1" customHeight="1">
      <c r="A1727" s="411"/>
      <c r="B1727" s="407"/>
      <c r="C1727" s="410"/>
      <c r="D1727" s="410"/>
      <c r="E1727" s="410" t="s">
        <v>1118</v>
      </c>
      <c r="F1727" s="282" t="s">
        <v>786</v>
      </c>
      <c r="G1727">
        <f t="shared" ca="1" si="27"/>
        <v>0</v>
      </c>
    </row>
    <row r="1728" spans="1:7" hidden="1">
      <c r="A1728" s="411"/>
      <c r="B1728" s="407"/>
      <c r="C1728" s="410"/>
      <c r="D1728" s="410"/>
      <c r="E1728" s="410"/>
      <c r="F1728" s="282" t="s">
        <v>824</v>
      </c>
      <c r="G1728">
        <f t="shared" ca="1" si="27"/>
        <v>0</v>
      </c>
    </row>
    <row r="1729" spans="1:7" ht="15.75" hidden="1" customHeight="1">
      <c r="A1729" s="411"/>
      <c r="B1729" s="410" t="s">
        <v>1153</v>
      </c>
      <c r="C1729" s="410"/>
      <c r="D1729" s="410"/>
      <c r="E1729" s="280" t="s">
        <v>1119</v>
      </c>
      <c r="F1729" s="282" t="s">
        <v>1125</v>
      </c>
      <c r="G1729">
        <f t="shared" ca="1" si="27"/>
        <v>1</v>
      </c>
    </row>
    <row r="1730" spans="1:7" hidden="1">
      <c r="A1730" s="411"/>
      <c r="B1730" s="410"/>
      <c r="C1730" s="410"/>
      <c r="D1730" s="410"/>
      <c r="E1730" s="280" t="s">
        <v>1120</v>
      </c>
      <c r="F1730" s="282" t="s">
        <v>824</v>
      </c>
      <c r="G1730">
        <f t="shared" ca="1" si="27"/>
        <v>21</v>
      </c>
    </row>
    <row r="1731" spans="1:7" ht="15.75" hidden="1" customHeight="1">
      <c r="A1731" s="411"/>
      <c r="B1731" s="407" t="s">
        <v>1062</v>
      </c>
      <c r="C1731" s="410" t="s">
        <v>1156</v>
      </c>
      <c r="D1731" s="410" t="s">
        <v>1105</v>
      </c>
      <c r="E1731" s="280" t="s">
        <v>1121</v>
      </c>
      <c r="F1731" s="282" t="s">
        <v>824</v>
      </c>
      <c r="G1731">
        <f t="shared" ca="1" si="27"/>
        <v>9</v>
      </c>
    </row>
    <row r="1732" spans="1:7" hidden="1">
      <c r="A1732" s="411"/>
      <c r="B1732" s="407"/>
      <c r="C1732" s="410"/>
      <c r="D1732" s="410"/>
      <c r="E1732" s="280" t="s">
        <v>1122</v>
      </c>
      <c r="F1732" s="282" t="s">
        <v>824</v>
      </c>
      <c r="G1732">
        <f t="shared" ca="1" si="27"/>
        <v>0</v>
      </c>
    </row>
    <row r="1733" spans="1:7" ht="15.75" hidden="1" customHeight="1">
      <c r="A1733" s="411"/>
      <c r="B1733" s="407"/>
      <c r="C1733" s="410"/>
      <c r="D1733" s="410" t="s">
        <v>1106</v>
      </c>
      <c r="E1733" s="280" t="s">
        <v>1121</v>
      </c>
      <c r="F1733" s="282" t="s">
        <v>824</v>
      </c>
      <c r="G1733">
        <f t="shared" ca="1" si="27"/>
        <v>0</v>
      </c>
    </row>
    <row r="1734" spans="1:7" hidden="1">
      <c r="A1734" s="411"/>
      <c r="B1734" s="407"/>
      <c r="C1734" s="410"/>
      <c r="D1734" s="410"/>
      <c r="E1734" s="280" t="s">
        <v>1122</v>
      </c>
      <c r="F1734" s="282" t="s">
        <v>824</v>
      </c>
      <c r="G1734">
        <f t="shared" ca="1" si="27"/>
        <v>0</v>
      </c>
    </row>
    <row r="1735" spans="1:7" ht="15.75" hidden="1" customHeight="1">
      <c r="A1735" s="411"/>
      <c r="B1735" s="407"/>
      <c r="C1735" s="410"/>
      <c r="D1735" s="410" t="s">
        <v>1107</v>
      </c>
      <c r="E1735" s="280" t="s">
        <v>1121</v>
      </c>
      <c r="F1735" s="282" t="s">
        <v>824</v>
      </c>
      <c r="G1735">
        <f t="shared" ca="1" si="27"/>
        <v>0</v>
      </c>
    </row>
    <row r="1736" spans="1:7" hidden="1">
      <c r="A1736" s="411"/>
      <c r="B1736" s="407"/>
      <c r="C1736" s="410"/>
      <c r="D1736" s="410"/>
      <c r="E1736" s="280" t="s">
        <v>1122</v>
      </c>
      <c r="F1736" s="282" t="s">
        <v>824</v>
      </c>
      <c r="G1736">
        <f t="shared" ca="1" si="27"/>
        <v>0</v>
      </c>
    </row>
    <row r="1737" spans="1:7" ht="15.75" hidden="1" customHeight="1">
      <c r="A1737" s="411"/>
      <c r="B1737" s="407"/>
      <c r="C1737" s="410"/>
      <c r="D1737" s="410" t="s">
        <v>1108</v>
      </c>
      <c r="E1737" s="280" t="s">
        <v>1121</v>
      </c>
      <c r="F1737" s="282" t="s">
        <v>824</v>
      </c>
      <c r="G1737">
        <f t="shared" ca="1" si="27"/>
        <v>12</v>
      </c>
    </row>
    <row r="1738" spans="1:7" hidden="1">
      <c r="A1738" s="411"/>
      <c r="B1738" s="407"/>
      <c r="C1738" s="410"/>
      <c r="D1738" s="410"/>
      <c r="E1738" s="280" t="s">
        <v>1122</v>
      </c>
      <c r="F1738" s="282" t="s">
        <v>824</v>
      </c>
      <c r="G1738">
        <f t="shared" ca="1" si="27"/>
        <v>0</v>
      </c>
    </row>
    <row r="1739" spans="1:7" ht="15.75" hidden="1" customHeight="1">
      <c r="A1739" s="411"/>
      <c r="B1739" s="407"/>
      <c r="C1739" s="410"/>
      <c r="D1739" s="410" t="s">
        <v>1109</v>
      </c>
      <c r="E1739" s="280" t="s">
        <v>1121</v>
      </c>
      <c r="F1739" s="282" t="s">
        <v>824</v>
      </c>
      <c r="G1739">
        <f t="shared" ca="1" si="27"/>
        <v>0</v>
      </c>
    </row>
    <row r="1740" spans="1:7" hidden="1">
      <c r="A1740" s="411"/>
      <c r="B1740" s="407"/>
      <c r="C1740" s="410"/>
      <c r="D1740" s="410"/>
      <c r="E1740" s="280" t="s">
        <v>1122</v>
      </c>
      <c r="F1740" s="282" t="s">
        <v>824</v>
      </c>
      <c r="G1740">
        <f t="shared" ca="1" si="27"/>
        <v>0</v>
      </c>
    </row>
    <row r="1741" spans="1:7" ht="15.75" hidden="1" customHeight="1">
      <c r="A1741" s="411"/>
      <c r="B1741" s="407"/>
      <c r="C1741" s="410"/>
      <c r="D1741" s="410" t="s">
        <v>1110</v>
      </c>
      <c r="E1741" s="280" t="s">
        <v>1121</v>
      </c>
      <c r="F1741" s="282" t="s">
        <v>824</v>
      </c>
      <c r="G1741">
        <f t="shared" ca="1" si="27"/>
        <v>0</v>
      </c>
    </row>
    <row r="1742" spans="1:7" hidden="1">
      <c r="A1742" s="411"/>
      <c r="B1742" s="407"/>
      <c r="C1742" s="410"/>
      <c r="D1742" s="410"/>
      <c r="E1742" s="280" t="s">
        <v>1122</v>
      </c>
      <c r="F1742" s="282" t="s">
        <v>824</v>
      </c>
      <c r="G1742">
        <f t="shared" ca="1" si="27"/>
        <v>0</v>
      </c>
    </row>
    <row r="1743" spans="1:7" ht="28.5" hidden="1" customHeight="1">
      <c r="A1743" s="411"/>
      <c r="B1743" s="407"/>
      <c r="C1743" s="410" t="s">
        <v>1157</v>
      </c>
      <c r="D1743" s="410" t="s">
        <v>1163</v>
      </c>
      <c r="E1743" s="410"/>
      <c r="F1743" s="282" t="s">
        <v>1130</v>
      </c>
      <c r="G1743">
        <f t="shared" ca="1" si="27"/>
        <v>0</v>
      </c>
    </row>
    <row r="1744" spans="1:7" ht="28.5" hidden="1" customHeight="1">
      <c r="A1744" s="411"/>
      <c r="B1744" s="407"/>
      <c r="C1744" s="410"/>
      <c r="D1744" s="410" t="s">
        <v>1164</v>
      </c>
      <c r="E1744" s="410"/>
      <c r="F1744" s="282" t="s">
        <v>824</v>
      </c>
      <c r="G1744">
        <f t="shared" ca="1" si="27"/>
        <v>21</v>
      </c>
    </row>
    <row r="1745" spans="1:7" ht="51.75" hidden="1" customHeight="1">
      <c r="A1745" s="407" t="s">
        <v>1150</v>
      </c>
      <c r="B1745" s="407"/>
      <c r="C1745" s="408" t="s">
        <v>1158</v>
      </c>
      <c r="D1745" s="409" t="s">
        <v>1165</v>
      </c>
      <c r="E1745" s="280" t="s">
        <v>1168</v>
      </c>
      <c r="F1745" s="282" t="s">
        <v>1130</v>
      </c>
      <c r="G1745">
        <f t="shared" ca="1" si="27"/>
        <v>15</v>
      </c>
    </row>
    <row r="1746" spans="1:7" ht="51" hidden="1">
      <c r="A1746" s="407"/>
      <c r="B1746" s="407"/>
      <c r="C1746" s="408"/>
      <c r="D1746" s="409"/>
      <c r="E1746" s="280" t="s">
        <v>1169</v>
      </c>
      <c r="F1746" s="282" t="s">
        <v>824</v>
      </c>
      <c r="G1746">
        <f t="shared" ca="1" si="27"/>
        <v>42</v>
      </c>
    </row>
    <row r="1747" spans="1:7" ht="25.5" hidden="1">
      <c r="A1747" s="407"/>
      <c r="B1747" s="407"/>
      <c r="C1747" s="408"/>
      <c r="D1747" s="409"/>
      <c r="E1747" s="280" t="s">
        <v>1170</v>
      </c>
      <c r="F1747" s="282" t="s">
        <v>824</v>
      </c>
      <c r="G1747">
        <f t="shared" ca="1" si="27"/>
        <v>6</v>
      </c>
    </row>
    <row r="1748" spans="1:7" ht="51.75" hidden="1" customHeight="1">
      <c r="A1748" s="407"/>
      <c r="B1748" s="407"/>
      <c r="C1748" s="408"/>
      <c r="D1748" s="409" t="s">
        <v>1166</v>
      </c>
      <c r="E1748" s="280" t="s">
        <v>1171</v>
      </c>
      <c r="F1748" s="282" t="s">
        <v>1130</v>
      </c>
      <c r="G1748">
        <f t="shared" ca="1" si="27"/>
        <v>0</v>
      </c>
    </row>
    <row r="1749" spans="1:7" ht="51" hidden="1">
      <c r="A1749" s="407"/>
      <c r="B1749" s="407"/>
      <c r="C1749" s="408"/>
      <c r="D1749" s="409"/>
      <c r="E1749" s="280" t="s">
        <v>1169</v>
      </c>
      <c r="F1749" s="282" t="s">
        <v>824</v>
      </c>
      <c r="G1749">
        <f t="shared" ca="1" si="27"/>
        <v>0</v>
      </c>
    </row>
    <row r="1750" spans="1:7" ht="25.5" hidden="1">
      <c r="A1750" s="407"/>
      <c r="B1750" s="407"/>
      <c r="C1750" s="408"/>
      <c r="D1750" s="409"/>
      <c r="E1750" s="280" t="s">
        <v>1170</v>
      </c>
      <c r="F1750" s="282" t="s">
        <v>824</v>
      </c>
      <c r="G1750">
        <f t="shared" ca="1" si="27"/>
        <v>0</v>
      </c>
    </row>
    <row r="1751" spans="1:7" ht="35.25" hidden="1" customHeight="1">
      <c r="A1751" s="407"/>
      <c r="B1751" s="407"/>
      <c r="C1751" s="408" t="s">
        <v>1159</v>
      </c>
      <c r="D1751" s="408"/>
      <c r="E1751" s="408"/>
      <c r="F1751" s="282" t="s">
        <v>824</v>
      </c>
      <c r="G1751">
        <f t="shared" ca="1" si="27"/>
        <v>0</v>
      </c>
    </row>
    <row r="1752" spans="1:7" ht="35.25" hidden="1" customHeight="1">
      <c r="A1752" s="407"/>
      <c r="B1752" s="407"/>
      <c r="C1752" s="408" t="s">
        <v>1160</v>
      </c>
      <c r="D1752" s="408"/>
      <c r="E1752" s="408"/>
      <c r="F1752" s="282" t="s">
        <v>824</v>
      </c>
      <c r="G1752">
        <f t="shared" ca="1" si="27"/>
        <v>21</v>
      </c>
    </row>
    <row r="1753" spans="1:7" hidden="1">
      <c r="A1753" s="411" t="s">
        <v>1149</v>
      </c>
      <c r="B1753" s="412" t="s">
        <v>1488</v>
      </c>
      <c r="C1753" s="412"/>
      <c r="D1753" s="412"/>
      <c r="E1753" s="412"/>
      <c r="F1753" s="277" t="s">
        <v>786</v>
      </c>
      <c r="G1753" t="str">
        <f t="shared" ca="1" si="27"/>
        <v>6 класс</v>
      </c>
    </row>
    <row r="1754" spans="1:7" ht="15.75" hidden="1" customHeight="1">
      <c r="A1754" s="411"/>
      <c r="B1754" s="407" t="s">
        <v>1060</v>
      </c>
      <c r="C1754" s="413" t="s">
        <v>1065</v>
      </c>
      <c r="D1754" s="413"/>
      <c r="E1754" s="413"/>
      <c r="F1754" s="279" t="s">
        <v>890</v>
      </c>
      <c r="G1754">
        <f t="shared" ca="1" si="27"/>
        <v>26</v>
      </c>
    </row>
    <row r="1755" spans="1:7" ht="15.75" hidden="1" customHeight="1">
      <c r="A1755" s="411"/>
      <c r="B1755" s="407"/>
      <c r="C1755" s="410" t="s">
        <v>1066</v>
      </c>
      <c r="D1755" s="410"/>
      <c r="E1755" s="410"/>
      <c r="F1755" s="281" t="s">
        <v>890</v>
      </c>
      <c r="G1755">
        <f t="shared" ca="1" si="27"/>
        <v>0</v>
      </c>
    </row>
    <row r="1756" spans="1:7" ht="15.75" hidden="1" customHeight="1">
      <c r="A1756" s="411"/>
      <c r="B1756" s="407"/>
      <c r="C1756" s="410" t="s">
        <v>1067</v>
      </c>
      <c r="D1756" s="410"/>
      <c r="E1756" s="410"/>
      <c r="F1756" s="281" t="s">
        <v>890</v>
      </c>
      <c r="G1756">
        <f t="shared" ca="1" si="27"/>
        <v>0</v>
      </c>
    </row>
    <row r="1757" spans="1:7" ht="15.75" hidden="1" customHeight="1">
      <c r="A1757" s="411"/>
      <c r="B1757" s="407"/>
      <c r="C1757" s="410" t="s">
        <v>1068</v>
      </c>
      <c r="D1757" s="410"/>
      <c r="E1757" s="410"/>
      <c r="F1757" s="281" t="s">
        <v>890</v>
      </c>
      <c r="G1757">
        <f t="shared" ca="1" si="27"/>
        <v>3</v>
      </c>
    </row>
    <row r="1758" spans="1:7" ht="15.75" hidden="1" customHeight="1">
      <c r="A1758" s="411"/>
      <c r="B1758" s="407"/>
      <c r="C1758" s="410" t="s">
        <v>1069</v>
      </c>
      <c r="D1758" s="410" t="s">
        <v>1098</v>
      </c>
      <c r="E1758" s="410"/>
      <c r="F1758" s="281" t="s">
        <v>890</v>
      </c>
      <c r="G1758">
        <f t="shared" ca="1" si="27"/>
        <v>2</v>
      </c>
    </row>
    <row r="1759" spans="1:7" ht="15.75" hidden="1" customHeight="1">
      <c r="A1759" s="411"/>
      <c r="B1759" s="407"/>
      <c r="C1759" s="410"/>
      <c r="D1759" s="410" t="s">
        <v>1099</v>
      </c>
      <c r="E1759" s="410"/>
      <c r="F1759" s="281" t="s">
        <v>890</v>
      </c>
      <c r="G1759">
        <f t="shared" ca="1" si="27"/>
        <v>5</v>
      </c>
    </row>
    <row r="1760" spans="1:7" ht="15.75" hidden="1" customHeight="1">
      <c r="A1760" s="411"/>
      <c r="B1760" s="407"/>
      <c r="C1760" s="410"/>
      <c r="D1760" s="410" t="s">
        <v>1100</v>
      </c>
      <c r="E1760" s="410"/>
      <c r="F1760" s="281" t="s">
        <v>890</v>
      </c>
      <c r="G1760">
        <f t="shared" ca="1" si="27"/>
        <v>4</v>
      </c>
    </row>
    <row r="1761" spans="1:7" ht="26.25" hidden="1" customHeight="1">
      <c r="A1761" s="411"/>
      <c r="B1761" s="407" t="s">
        <v>1152</v>
      </c>
      <c r="C1761" s="410" t="s">
        <v>1071</v>
      </c>
      <c r="D1761" s="410" t="s">
        <v>1161</v>
      </c>
      <c r="E1761" s="280" t="s">
        <v>1114</v>
      </c>
      <c r="F1761" s="282" t="s">
        <v>824</v>
      </c>
      <c r="G1761">
        <f t="shared" ca="1" si="27"/>
        <v>0</v>
      </c>
    </row>
    <row r="1762" spans="1:7" hidden="1">
      <c r="A1762" s="411"/>
      <c r="B1762" s="407"/>
      <c r="C1762" s="410"/>
      <c r="D1762" s="410"/>
      <c r="E1762" s="280" t="s">
        <v>1115</v>
      </c>
      <c r="F1762" s="282" t="s">
        <v>824</v>
      </c>
      <c r="G1762">
        <f t="shared" ca="1" si="27"/>
        <v>0</v>
      </c>
    </row>
    <row r="1763" spans="1:7" ht="38.25" hidden="1">
      <c r="A1763" s="411"/>
      <c r="B1763" s="407"/>
      <c r="C1763" s="410"/>
      <c r="D1763" s="410"/>
      <c r="E1763" s="280" t="s">
        <v>1167</v>
      </c>
      <c r="F1763" s="282" t="s">
        <v>824</v>
      </c>
      <c r="G1763">
        <f t="shared" ca="1" si="27"/>
        <v>0</v>
      </c>
    </row>
    <row r="1764" spans="1:7" ht="15.75" hidden="1" customHeight="1">
      <c r="A1764" s="411"/>
      <c r="B1764" s="407"/>
      <c r="C1764" s="410"/>
      <c r="D1764" s="410" t="s">
        <v>1162</v>
      </c>
      <c r="E1764" s="410"/>
      <c r="F1764" s="282" t="s">
        <v>824</v>
      </c>
      <c r="G1764">
        <f t="shared" ca="1" si="27"/>
        <v>0</v>
      </c>
    </row>
    <row r="1765" spans="1:7" ht="15.75" hidden="1" customHeight="1">
      <c r="A1765" s="411"/>
      <c r="B1765" s="407"/>
      <c r="C1765" s="414" t="s">
        <v>1072</v>
      </c>
      <c r="D1765" s="410" t="s">
        <v>1103</v>
      </c>
      <c r="E1765" s="410"/>
      <c r="F1765" s="282" t="s">
        <v>824</v>
      </c>
      <c r="G1765">
        <f t="shared" ref="G1765:G1828" ca="1" si="28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26</v>
      </c>
    </row>
    <row r="1766" spans="1:7" ht="15.75" hidden="1" customHeight="1">
      <c r="A1766" s="411"/>
      <c r="B1766" s="407"/>
      <c r="C1766" s="414"/>
      <c r="D1766" s="410" t="s">
        <v>1104</v>
      </c>
      <c r="E1766" s="410"/>
      <c r="F1766" s="282" t="s">
        <v>824</v>
      </c>
      <c r="G1766" t="str">
        <f t="shared" ca="1" si="28"/>
        <v/>
      </c>
    </row>
    <row r="1767" spans="1:7" ht="15.75" hidden="1" customHeight="1">
      <c r="A1767" s="411"/>
      <c r="B1767" s="407"/>
      <c r="C1767" s="410" t="s">
        <v>1154</v>
      </c>
      <c r="D1767" s="410"/>
      <c r="E1767" s="410"/>
      <c r="F1767" s="282" t="s">
        <v>786</v>
      </c>
      <c r="G1767" t="str">
        <f t="shared" ca="1" si="28"/>
        <v xml:space="preserve">во вторую смену </v>
      </c>
    </row>
    <row r="1768" spans="1:7" hidden="1">
      <c r="A1768" s="411"/>
      <c r="B1768" s="407"/>
      <c r="C1768" s="280"/>
      <c r="D1768" s="280"/>
      <c r="E1768" s="280" t="s">
        <v>1117</v>
      </c>
      <c r="F1768" s="282" t="s">
        <v>786</v>
      </c>
      <c r="G1768">
        <f t="shared" ca="1" si="28"/>
        <v>0</v>
      </c>
    </row>
    <row r="1769" spans="1:7" ht="15.75" hidden="1" customHeight="1">
      <c r="A1769" s="411"/>
      <c r="B1769" s="407"/>
      <c r="C1769" s="410" t="s">
        <v>1155</v>
      </c>
      <c r="D1769" s="410"/>
      <c r="E1769" s="410" t="s">
        <v>1118</v>
      </c>
      <c r="F1769" s="282" t="s">
        <v>786</v>
      </c>
      <c r="G1769">
        <f t="shared" ca="1" si="28"/>
        <v>0</v>
      </c>
    </row>
    <row r="1770" spans="1:7" hidden="1">
      <c r="A1770" s="411"/>
      <c r="B1770" s="407"/>
      <c r="C1770" s="410"/>
      <c r="D1770" s="410"/>
      <c r="E1770" s="410"/>
      <c r="F1770" s="282" t="s">
        <v>824</v>
      </c>
      <c r="G1770">
        <f t="shared" ca="1" si="28"/>
        <v>0</v>
      </c>
    </row>
    <row r="1771" spans="1:7" ht="15.75" hidden="1" customHeight="1">
      <c r="A1771" s="411"/>
      <c r="B1771" s="407"/>
      <c r="C1771" s="410"/>
      <c r="D1771" s="410"/>
      <c r="E1771" s="410" t="s">
        <v>1118</v>
      </c>
      <c r="F1771" s="282" t="s">
        <v>786</v>
      </c>
      <c r="G1771">
        <f t="shared" ca="1" si="28"/>
        <v>0</v>
      </c>
    </row>
    <row r="1772" spans="1:7" hidden="1">
      <c r="A1772" s="411"/>
      <c r="B1772" s="407"/>
      <c r="C1772" s="410"/>
      <c r="D1772" s="410"/>
      <c r="E1772" s="410"/>
      <c r="F1772" s="282" t="s">
        <v>824</v>
      </c>
      <c r="G1772">
        <f t="shared" ca="1" si="28"/>
        <v>0</v>
      </c>
    </row>
    <row r="1773" spans="1:7" ht="15.75" hidden="1" customHeight="1">
      <c r="A1773" s="411"/>
      <c r="B1773" s="410" t="s">
        <v>1153</v>
      </c>
      <c r="C1773" s="410"/>
      <c r="D1773" s="410"/>
      <c r="E1773" s="280" t="s">
        <v>1119</v>
      </c>
      <c r="F1773" s="282" t="s">
        <v>1125</v>
      </c>
      <c r="G1773">
        <f t="shared" ca="1" si="28"/>
        <v>1</v>
      </c>
    </row>
    <row r="1774" spans="1:7" hidden="1">
      <c r="A1774" s="411"/>
      <c r="B1774" s="410"/>
      <c r="C1774" s="410"/>
      <c r="D1774" s="410"/>
      <c r="E1774" s="280" t="s">
        <v>1120</v>
      </c>
      <c r="F1774" s="282" t="s">
        <v>824</v>
      </c>
      <c r="G1774">
        <f t="shared" ca="1" si="28"/>
        <v>26</v>
      </c>
    </row>
    <row r="1775" spans="1:7" ht="15.75" hidden="1" customHeight="1">
      <c r="A1775" s="411"/>
      <c r="B1775" s="407" t="s">
        <v>1062</v>
      </c>
      <c r="C1775" s="410" t="s">
        <v>1156</v>
      </c>
      <c r="D1775" s="410" t="s">
        <v>1105</v>
      </c>
      <c r="E1775" s="280" t="s">
        <v>1121</v>
      </c>
      <c r="F1775" s="282" t="s">
        <v>824</v>
      </c>
      <c r="G1775">
        <f t="shared" ca="1" si="28"/>
        <v>9</v>
      </c>
    </row>
    <row r="1776" spans="1:7" hidden="1">
      <c r="A1776" s="411"/>
      <c r="B1776" s="407"/>
      <c r="C1776" s="410"/>
      <c r="D1776" s="410"/>
      <c r="E1776" s="280" t="s">
        <v>1122</v>
      </c>
      <c r="F1776" s="282" t="s">
        <v>824</v>
      </c>
      <c r="G1776">
        <f t="shared" ca="1" si="28"/>
        <v>0</v>
      </c>
    </row>
    <row r="1777" spans="1:7" ht="15.75" hidden="1" customHeight="1">
      <c r="A1777" s="411"/>
      <c r="B1777" s="407"/>
      <c r="C1777" s="410"/>
      <c r="D1777" s="410" t="s">
        <v>1106</v>
      </c>
      <c r="E1777" s="280" t="s">
        <v>1121</v>
      </c>
      <c r="F1777" s="282" t="s">
        <v>824</v>
      </c>
      <c r="G1777">
        <f t="shared" ca="1" si="28"/>
        <v>0</v>
      </c>
    </row>
    <row r="1778" spans="1:7" hidden="1">
      <c r="A1778" s="411"/>
      <c r="B1778" s="407"/>
      <c r="C1778" s="410"/>
      <c r="D1778" s="410"/>
      <c r="E1778" s="280" t="s">
        <v>1122</v>
      </c>
      <c r="F1778" s="282" t="s">
        <v>824</v>
      </c>
      <c r="G1778">
        <f t="shared" ca="1" si="28"/>
        <v>0</v>
      </c>
    </row>
    <row r="1779" spans="1:7" ht="15.75" hidden="1" customHeight="1">
      <c r="A1779" s="411"/>
      <c r="B1779" s="407"/>
      <c r="C1779" s="410"/>
      <c r="D1779" s="410" t="s">
        <v>1107</v>
      </c>
      <c r="E1779" s="280" t="s">
        <v>1121</v>
      </c>
      <c r="F1779" s="282" t="s">
        <v>824</v>
      </c>
      <c r="G1779">
        <f t="shared" ca="1" si="28"/>
        <v>0</v>
      </c>
    </row>
    <row r="1780" spans="1:7" hidden="1">
      <c r="A1780" s="411"/>
      <c r="B1780" s="407"/>
      <c r="C1780" s="410"/>
      <c r="D1780" s="410"/>
      <c r="E1780" s="280" t="s">
        <v>1122</v>
      </c>
      <c r="F1780" s="282" t="s">
        <v>824</v>
      </c>
      <c r="G1780">
        <f t="shared" ca="1" si="28"/>
        <v>0</v>
      </c>
    </row>
    <row r="1781" spans="1:7" ht="15.75" hidden="1" customHeight="1">
      <c r="A1781" s="411"/>
      <c r="B1781" s="407"/>
      <c r="C1781" s="410"/>
      <c r="D1781" s="410" t="s">
        <v>1108</v>
      </c>
      <c r="E1781" s="280" t="s">
        <v>1121</v>
      </c>
      <c r="F1781" s="282" t="s">
        <v>824</v>
      </c>
      <c r="G1781">
        <f t="shared" ca="1" si="28"/>
        <v>17</v>
      </c>
    </row>
    <row r="1782" spans="1:7" hidden="1">
      <c r="A1782" s="411"/>
      <c r="B1782" s="407"/>
      <c r="C1782" s="410"/>
      <c r="D1782" s="410"/>
      <c r="E1782" s="280" t="s">
        <v>1122</v>
      </c>
      <c r="F1782" s="282" t="s">
        <v>824</v>
      </c>
      <c r="G1782">
        <f t="shared" ca="1" si="28"/>
        <v>0</v>
      </c>
    </row>
    <row r="1783" spans="1:7" ht="15.75" hidden="1" customHeight="1">
      <c r="A1783" s="411"/>
      <c r="B1783" s="407"/>
      <c r="C1783" s="410"/>
      <c r="D1783" s="410" t="s">
        <v>1109</v>
      </c>
      <c r="E1783" s="280" t="s">
        <v>1121</v>
      </c>
      <c r="F1783" s="282" t="s">
        <v>824</v>
      </c>
      <c r="G1783">
        <f t="shared" ca="1" si="28"/>
        <v>0</v>
      </c>
    </row>
    <row r="1784" spans="1:7" hidden="1">
      <c r="A1784" s="411"/>
      <c r="B1784" s="407"/>
      <c r="C1784" s="410"/>
      <c r="D1784" s="410"/>
      <c r="E1784" s="280" t="s">
        <v>1122</v>
      </c>
      <c r="F1784" s="282" t="s">
        <v>824</v>
      </c>
      <c r="G1784">
        <f t="shared" ca="1" si="28"/>
        <v>0</v>
      </c>
    </row>
    <row r="1785" spans="1:7" ht="15.75" hidden="1" customHeight="1">
      <c r="A1785" s="411"/>
      <c r="B1785" s="407"/>
      <c r="C1785" s="410"/>
      <c r="D1785" s="410" t="s">
        <v>1110</v>
      </c>
      <c r="E1785" s="280" t="s">
        <v>1121</v>
      </c>
      <c r="F1785" s="282" t="s">
        <v>824</v>
      </c>
      <c r="G1785">
        <f t="shared" ca="1" si="28"/>
        <v>0</v>
      </c>
    </row>
    <row r="1786" spans="1:7" hidden="1">
      <c r="A1786" s="411"/>
      <c r="B1786" s="407"/>
      <c r="C1786" s="410"/>
      <c r="D1786" s="410"/>
      <c r="E1786" s="280" t="s">
        <v>1122</v>
      </c>
      <c r="F1786" s="282" t="s">
        <v>824</v>
      </c>
      <c r="G1786">
        <f t="shared" ca="1" si="28"/>
        <v>0</v>
      </c>
    </row>
    <row r="1787" spans="1:7" ht="40.5" hidden="1" customHeight="1">
      <c r="A1787" s="411"/>
      <c r="B1787" s="407"/>
      <c r="C1787" s="410" t="s">
        <v>1157</v>
      </c>
      <c r="D1787" s="410" t="s">
        <v>1163</v>
      </c>
      <c r="E1787" s="410"/>
      <c r="F1787" s="282" t="s">
        <v>1130</v>
      </c>
      <c r="G1787">
        <f t="shared" ca="1" si="28"/>
        <v>0</v>
      </c>
    </row>
    <row r="1788" spans="1:7" ht="40.5" hidden="1" customHeight="1">
      <c r="A1788" s="411"/>
      <c r="B1788" s="407"/>
      <c r="C1788" s="410"/>
      <c r="D1788" s="410" t="s">
        <v>1164</v>
      </c>
      <c r="E1788" s="410"/>
      <c r="F1788" s="282" t="s">
        <v>824</v>
      </c>
      <c r="G1788">
        <f t="shared" ca="1" si="28"/>
        <v>26</v>
      </c>
    </row>
    <row r="1789" spans="1:7" ht="51.75" hidden="1" customHeight="1">
      <c r="A1789" s="407" t="s">
        <v>1150</v>
      </c>
      <c r="B1789" s="407"/>
      <c r="C1789" s="408" t="s">
        <v>1158</v>
      </c>
      <c r="D1789" s="409" t="s">
        <v>1165</v>
      </c>
      <c r="E1789" s="280" t="s">
        <v>1168</v>
      </c>
      <c r="F1789" s="282" t="s">
        <v>1130</v>
      </c>
      <c r="G1789">
        <f t="shared" ca="1" si="28"/>
        <v>15</v>
      </c>
    </row>
    <row r="1790" spans="1:7" ht="51" hidden="1">
      <c r="A1790" s="407"/>
      <c r="B1790" s="407"/>
      <c r="C1790" s="408"/>
      <c r="D1790" s="409"/>
      <c r="E1790" s="280" t="s">
        <v>1169</v>
      </c>
      <c r="F1790" s="282" t="s">
        <v>824</v>
      </c>
      <c r="G1790">
        <f t="shared" ca="1" si="28"/>
        <v>32</v>
      </c>
    </row>
    <row r="1791" spans="1:7" ht="25.5" hidden="1">
      <c r="A1791" s="407"/>
      <c r="B1791" s="407"/>
      <c r="C1791" s="408"/>
      <c r="D1791" s="409"/>
      <c r="E1791" s="280" t="s">
        <v>1170</v>
      </c>
      <c r="F1791" s="282" t="s">
        <v>824</v>
      </c>
      <c r="G1791">
        <f t="shared" ca="1" si="28"/>
        <v>10</v>
      </c>
    </row>
    <row r="1792" spans="1:7" ht="51.75" hidden="1" customHeight="1">
      <c r="A1792" s="407"/>
      <c r="B1792" s="407"/>
      <c r="C1792" s="408"/>
      <c r="D1792" s="409" t="s">
        <v>1166</v>
      </c>
      <c r="E1792" s="280" t="s">
        <v>1171</v>
      </c>
      <c r="F1792" s="282" t="s">
        <v>1130</v>
      </c>
      <c r="G1792">
        <f t="shared" ca="1" si="28"/>
        <v>0</v>
      </c>
    </row>
    <row r="1793" spans="1:7" ht="51" hidden="1">
      <c r="A1793" s="407"/>
      <c r="B1793" s="407"/>
      <c r="C1793" s="408"/>
      <c r="D1793" s="409"/>
      <c r="E1793" s="280" t="s">
        <v>1169</v>
      </c>
      <c r="F1793" s="282" t="s">
        <v>824</v>
      </c>
      <c r="G1793">
        <f t="shared" ca="1" si="28"/>
        <v>0</v>
      </c>
    </row>
    <row r="1794" spans="1:7" ht="25.5" hidden="1">
      <c r="A1794" s="407"/>
      <c r="B1794" s="407"/>
      <c r="C1794" s="408"/>
      <c r="D1794" s="409"/>
      <c r="E1794" s="280" t="s">
        <v>1170</v>
      </c>
      <c r="F1794" s="282" t="s">
        <v>824</v>
      </c>
      <c r="G1794">
        <f t="shared" ca="1" si="28"/>
        <v>0</v>
      </c>
    </row>
    <row r="1795" spans="1:7" ht="30.75" hidden="1" customHeight="1">
      <c r="A1795" s="407"/>
      <c r="B1795" s="407"/>
      <c r="C1795" s="408" t="s">
        <v>1159</v>
      </c>
      <c r="D1795" s="408"/>
      <c r="E1795" s="408"/>
      <c r="F1795" s="282" t="s">
        <v>824</v>
      </c>
      <c r="G1795">
        <f t="shared" ca="1" si="28"/>
        <v>0</v>
      </c>
    </row>
    <row r="1796" spans="1:7" ht="30.75" hidden="1" customHeight="1">
      <c r="A1796" s="407"/>
      <c r="B1796" s="407"/>
      <c r="C1796" s="408" t="s">
        <v>1160</v>
      </c>
      <c r="D1796" s="408"/>
      <c r="E1796" s="408"/>
      <c r="F1796" s="282" t="s">
        <v>824</v>
      </c>
      <c r="G1796">
        <f t="shared" ca="1" si="28"/>
        <v>26</v>
      </c>
    </row>
    <row r="1797" spans="1:7" hidden="1">
      <c r="A1797" s="411" t="s">
        <v>1149</v>
      </c>
      <c r="B1797" s="412" t="s">
        <v>1488</v>
      </c>
      <c r="C1797" s="412"/>
      <c r="D1797" s="412"/>
      <c r="E1797" s="412"/>
      <c r="F1797" s="277" t="s">
        <v>786</v>
      </c>
      <c r="G1797" t="str">
        <f t="shared" ca="1" si="28"/>
        <v>6 класс</v>
      </c>
    </row>
    <row r="1798" spans="1:7" ht="15.75" hidden="1" customHeight="1">
      <c r="A1798" s="411"/>
      <c r="B1798" s="407" t="s">
        <v>1060</v>
      </c>
      <c r="C1798" s="413" t="s">
        <v>1065</v>
      </c>
      <c r="D1798" s="413"/>
      <c r="E1798" s="413"/>
      <c r="F1798" s="279" t="s">
        <v>890</v>
      </c>
      <c r="G1798">
        <f t="shared" ca="1" si="28"/>
        <v>23</v>
      </c>
    </row>
    <row r="1799" spans="1:7" ht="15.75" hidden="1" customHeight="1">
      <c r="A1799" s="411"/>
      <c r="B1799" s="407"/>
      <c r="C1799" s="410" t="s">
        <v>1066</v>
      </c>
      <c r="D1799" s="410"/>
      <c r="E1799" s="410"/>
      <c r="F1799" s="281" t="s">
        <v>890</v>
      </c>
      <c r="G1799">
        <f t="shared" ca="1" si="28"/>
        <v>0</v>
      </c>
    </row>
    <row r="1800" spans="1:7" ht="15.75" hidden="1" customHeight="1">
      <c r="A1800" s="411"/>
      <c r="B1800" s="407"/>
      <c r="C1800" s="410" t="s">
        <v>1067</v>
      </c>
      <c r="D1800" s="410"/>
      <c r="E1800" s="410"/>
      <c r="F1800" s="281" t="s">
        <v>890</v>
      </c>
      <c r="G1800">
        <f t="shared" ca="1" si="28"/>
        <v>0</v>
      </c>
    </row>
    <row r="1801" spans="1:7" ht="15.75" hidden="1" customHeight="1">
      <c r="A1801" s="411"/>
      <c r="B1801" s="407"/>
      <c r="C1801" s="410" t="s">
        <v>1068</v>
      </c>
      <c r="D1801" s="410"/>
      <c r="E1801" s="410"/>
      <c r="F1801" s="281" t="s">
        <v>890</v>
      </c>
      <c r="G1801">
        <f t="shared" ca="1" si="28"/>
        <v>6</v>
      </c>
    </row>
    <row r="1802" spans="1:7" ht="15.75" hidden="1" customHeight="1">
      <c r="A1802" s="411"/>
      <c r="B1802" s="407"/>
      <c r="C1802" s="410" t="s">
        <v>1069</v>
      </c>
      <c r="D1802" s="410" t="s">
        <v>1098</v>
      </c>
      <c r="E1802" s="410"/>
      <c r="F1802" s="281" t="s">
        <v>890</v>
      </c>
      <c r="G1802">
        <f t="shared" ca="1" si="28"/>
        <v>2</v>
      </c>
    </row>
    <row r="1803" spans="1:7" ht="15.75" hidden="1" customHeight="1">
      <c r="A1803" s="411"/>
      <c r="B1803" s="407"/>
      <c r="C1803" s="410"/>
      <c r="D1803" s="410" t="s">
        <v>1099</v>
      </c>
      <c r="E1803" s="410"/>
      <c r="F1803" s="281" t="s">
        <v>890</v>
      </c>
      <c r="G1803">
        <f t="shared" ca="1" si="28"/>
        <v>5</v>
      </c>
    </row>
    <row r="1804" spans="1:7" ht="15.75" hidden="1" customHeight="1">
      <c r="A1804" s="411"/>
      <c r="B1804" s="407"/>
      <c r="C1804" s="410"/>
      <c r="D1804" s="410" t="s">
        <v>1100</v>
      </c>
      <c r="E1804" s="410"/>
      <c r="F1804" s="281" t="s">
        <v>890</v>
      </c>
      <c r="G1804">
        <f t="shared" ca="1" si="28"/>
        <v>0</v>
      </c>
    </row>
    <row r="1805" spans="1:7" ht="26.25" hidden="1" customHeight="1">
      <c r="A1805" s="411"/>
      <c r="B1805" s="407" t="s">
        <v>1152</v>
      </c>
      <c r="C1805" s="410" t="s">
        <v>1071</v>
      </c>
      <c r="D1805" s="410" t="s">
        <v>1161</v>
      </c>
      <c r="E1805" s="280" t="s">
        <v>1114</v>
      </c>
      <c r="F1805" s="282" t="s">
        <v>824</v>
      </c>
      <c r="G1805">
        <f t="shared" ca="1" si="28"/>
        <v>0</v>
      </c>
    </row>
    <row r="1806" spans="1:7" hidden="1">
      <c r="A1806" s="411"/>
      <c r="B1806" s="407"/>
      <c r="C1806" s="410"/>
      <c r="D1806" s="410"/>
      <c r="E1806" s="280" t="s">
        <v>1115</v>
      </c>
      <c r="F1806" s="282" t="s">
        <v>824</v>
      </c>
      <c r="G1806">
        <f t="shared" ca="1" si="28"/>
        <v>0</v>
      </c>
    </row>
    <row r="1807" spans="1:7" ht="38.25" hidden="1">
      <c r="A1807" s="411"/>
      <c r="B1807" s="407"/>
      <c r="C1807" s="410"/>
      <c r="D1807" s="410"/>
      <c r="E1807" s="280" t="s">
        <v>1167</v>
      </c>
      <c r="F1807" s="282" t="s">
        <v>824</v>
      </c>
      <c r="G1807">
        <f t="shared" ca="1" si="28"/>
        <v>0</v>
      </c>
    </row>
    <row r="1808" spans="1:7" ht="15.75" hidden="1" customHeight="1">
      <c r="A1808" s="411"/>
      <c r="B1808" s="407"/>
      <c r="C1808" s="410"/>
      <c r="D1808" s="410" t="s">
        <v>1162</v>
      </c>
      <c r="E1808" s="410"/>
      <c r="F1808" s="282" t="s">
        <v>824</v>
      </c>
      <c r="G1808">
        <f t="shared" ca="1" si="28"/>
        <v>0</v>
      </c>
    </row>
    <row r="1809" spans="1:7" ht="15.75" hidden="1" customHeight="1">
      <c r="A1809" s="411"/>
      <c r="B1809" s="407"/>
      <c r="C1809" s="414" t="s">
        <v>1072</v>
      </c>
      <c r="D1809" s="410" t="s">
        <v>1103</v>
      </c>
      <c r="E1809" s="410"/>
      <c r="F1809" s="282" t="s">
        <v>824</v>
      </c>
      <c r="G1809">
        <f t="shared" ca="1" si="28"/>
        <v>23</v>
      </c>
    </row>
    <row r="1810" spans="1:7" ht="15.75" hidden="1" customHeight="1">
      <c r="A1810" s="411"/>
      <c r="B1810" s="407"/>
      <c r="C1810" s="414"/>
      <c r="D1810" s="410" t="s">
        <v>1104</v>
      </c>
      <c r="E1810" s="410"/>
      <c r="F1810" s="282" t="s">
        <v>824</v>
      </c>
      <c r="G1810" t="str">
        <f t="shared" ca="1" si="28"/>
        <v/>
      </c>
    </row>
    <row r="1811" spans="1:7" ht="15.75" hidden="1" customHeight="1">
      <c r="A1811" s="411"/>
      <c r="B1811" s="407"/>
      <c r="C1811" s="410" t="s">
        <v>1154</v>
      </c>
      <c r="D1811" s="410"/>
      <c r="E1811" s="410"/>
      <c r="F1811" s="282" t="s">
        <v>786</v>
      </c>
      <c r="G1811" t="str">
        <f t="shared" ca="1" si="28"/>
        <v xml:space="preserve">во вторую смену </v>
      </c>
    </row>
    <row r="1812" spans="1:7" hidden="1">
      <c r="A1812" s="411"/>
      <c r="B1812" s="407"/>
      <c r="C1812" s="280"/>
      <c r="D1812" s="280"/>
      <c r="E1812" s="280" t="s">
        <v>1117</v>
      </c>
      <c r="F1812" s="282" t="s">
        <v>786</v>
      </c>
      <c r="G1812">
        <f t="shared" ca="1" si="28"/>
        <v>0</v>
      </c>
    </row>
    <row r="1813" spans="1:7" ht="15.75" hidden="1" customHeight="1">
      <c r="A1813" s="411"/>
      <c r="B1813" s="407"/>
      <c r="C1813" s="410" t="s">
        <v>1155</v>
      </c>
      <c r="D1813" s="410"/>
      <c r="E1813" s="410" t="s">
        <v>1118</v>
      </c>
      <c r="F1813" s="282" t="s">
        <v>786</v>
      </c>
      <c r="G1813">
        <f t="shared" ca="1" si="28"/>
        <v>0</v>
      </c>
    </row>
    <row r="1814" spans="1:7" hidden="1">
      <c r="A1814" s="411"/>
      <c r="B1814" s="407"/>
      <c r="C1814" s="410"/>
      <c r="D1814" s="410"/>
      <c r="E1814" s="410"/>
      <c r="F1814" s="282" t="s">
        <v>824</v>
      </c>
      <c r="G1814">
        <f t="shared" ca="1" si="28"/>
        <v>0</v>
      </c>
    </row>
    <row r="1815" spans="1:7" ht="15.75" hidden="1" customHeight="1">
      <c r="A1815" s="411"/>
      <c r="B1815" s="407"/>
      <c r="C1815" s="410"/>
      <c r="D1815" s="410"/>
      <c r="E1815" s="410" t="s">
        <v>1118</v>
      </c>
      <c r="F1815" s="282" t="s">
        <v>786</v>
      </c>
      <c r="G1815">
        <f t="shared" ca="1" si="28"/>
        <v>0</v>
      </c>
    </row>
    <row r="1816" spans="1:7" hidden="1">
      <c r="A1816" s="411"/>
      <c r="B1816" s="407"/>
      <c r="C1816" s="410"/>
      <c r="D1816" s="410"/>
      <c r="E1816" s="410"/>
      <c r="F1816" s="282" t="s">
        <v>824</v>
      </c>
      <c r="G1816">
        <f t="shared" ca="1" si="28"/>
        <v>0</v>
      </c>
    </row>
    <row r="1817" spans="1:7" ht="15.75" hidden="1" customHeight="1">
      <c r="A1817" s="411"/>
      <c r="B1817" s="410" t="s">
        <v>1153</v>
      </c>
      <c r="C1817" s="410"/>
      <c r="D1817" s="410"/>
      <c r="E1817" s="280" t="s">
        <v>1119</v>
      </c>
      <c r="F1817" s="282" t="s">
        <v>1125</v>
      </c>
      <c r="G1817">
        <f t="shared" ca="1" si="28"/>
        <v>1</v>
      </c>
    </row>
    <row r="1818" spans="1:7" hidden="1">
      <c r="A1818" s="411"/>
      <c r="B1818" s="410"/>
      <c r="C1818" s="410"/>
      <c r="D1818" s="410"/>
      <c r="E1818" s="280" t="s">
        <v>1120</v>
      </c>
      <c r="F1818" s="282" t="s">
        <v>824</v>
      </c>
      <c r="G1818">
        <f t="shared" ca="1" si="28"/>
        <v>23</v>
      </c>
    </row>
    <row r="1819" spans="1:7" ht="15.75" hidden="1" customHeight="1">
      <c r="A1819" s="411"/>
      <c r="B1819" s="407" t="s">
        <v>1062</v>
      </c>
      <c r="C1819" s="410" t="s">
        <v>1156</v>
      </c>
      <c r="D1819" s="410" t="s">
        <v>1105</v>
      </c>
      <c r="E1819" s="280" t="s">
        <v>1121</v>
      </c>
      <c r="F1819" s="282" t="s">
        <v>824</v>
      </c>
      <c r="G1819">
        <f t="shared" ca="1" si="28"/>
        <v>19</v>
      </c>
    </row>
    <row r="1820" spans="1:7" hidden="1">
      <c r="A1820" s="411"/>
      <c r="B1820" s="407"/>
      <c r="C1820" s="410"/>
      <c r="D1820" s="410"/>
      <c r="E1820" s="280" t="s">
        <v>1122</v>
      </c>
      <c r="F1820" s="282" t="s">
        <v>824</v>
      </c>
      <c r="G1820">
        <f t="shared" ca="1" si="28"/>
        <v>0</v>
      </c>
    </row>
    <row r="1821" spans="1:7" ht="15.75" hidden="1" customHeight="1">
      <c r="A1821" s="411"/>
      <c r="B1821" s="407"/>
      <c r="C1821" s="410"/>
      <c r="D1821" s="410" t="s">
        <v>1106</v>
      </c>
      <c r="E1821" s="280" t="s">
        <v>1121</v>
      </c>
      <c r="F1821" s="282" t="s">
        <v>824</v>
      </c>
      <c r="G1821">
        <f t="shared" ca="1" si="28"/>
        <v>0</v>
      </c>
    </row>
    <row r="1822" spans="1:7" hidden="1">
      <c r="A1822" s="411"/>
      <c r="B1822" s="407"/>
      <c r="C1822" s="410"/>
      <c r="D1822" s="410"/>
      <c r="E1822" s="280" t="s">
        <v>1122</v>
      </c>
      <c r="F1822" s="282" t="s">
        <v>824</v>
      </c>
      <c r="G1822">
        <f t="shared" ca="1" si="28"/>
        <v>0</v>
      </c>
    </row>
    <row r="1823" spans="1:7" ht="15.75" hidden="1" customHeight="1">
      <c r="A1823" s="411"/>
      <c r="B1823" s="407"/>
      <c r="C1823" s="410"/>
      <c r="D1823" s="410" t="s">
        <v>1107</v>
      </c>
      <c r="E1823" s="280" t="s">
        <v>1121</v>
      </c>
      <c r="F1823" s="282" t="s">
        <v>824</v>
      </c>
      <c r="G1823">
        <f t="shared" ca="1" si="28"/>
        <v>0</v>
      </c>
    </row>
    <row r="1824" spans="1:7" hidden="1">
      <c r="A1824" s="411"/>
      <c r="B1824" s="407"/>
      <c r="C1824" s="410"/>
      <c r="D1824" s="410"/>
      <c r="E1824" s="280" t="s">
        <v>1122</v>
      </c>
      <c r="F1824" s="282" t="s">
        <v>824</v>
      </c>
      <c r="G1824">
        <f t="shared" ca="1" si="28"/>
        <v>0</v>
      </c>
    </row>
    <row r="1825" spans="1:7" ht="15.75" hidden="1" customHeight="1">
      <c r="A1825" s="411"/>
      <c r="B1825" s="407"/>
      <c r="C1825" s="410"/>
      <c r="D1825" s="410" t="s">
        <v>1108</v>
      </c>
      <c r="E1825" s="280" t="s">
        <v>1121</v>
      </c>
      <c r="F1825" s="282" t="s">
        <v>824</v>
      </c>
      <c r="G1825">
        <f t="shared" ca="1" si="28"/>
        <v>0</v>
      </c>
    </row>
    <row r="1826" spans="1:7" hidden="1">
      <c r="A1826" s="411"/>
      <c r="B1826" s="407"/>
      <c r="C1826" s="410"/>
      <c r="D1826" s="410"/>
      <c r="E1826" s="280" t="s">
        <v>1122</v>
      </c>
      <c r="F1826" s="282" t="s">
        <v>824</v>
      </c>
      <c r="G1826">
        <f t="shared" ca="1" si="28"/>
        <v>0</v>
      </c>
    </row>
    <row r="1827" spans="1:7" ht="15.75" hidden="1" customHeight="1">
      <c r="A1827" s="411"/>
      <c r="B1827" s="407"/>
      <c r="C1827" s="410"/>
      <c r="D1827" s="410" t="s">
        <v>1109</v>
      </c>
      <c r="E1827" s="280" t="s">
        <v>1121</v>
      </c>
      <c r="F1827" s="282" t="s">
        <v>824</v>
      </c>
      <c r="G1827">
        <f t="shared" ca="1" si="28"/>
        <v>0</v>
      </c>
    </row>
    <row r="1828" spans="1:7" hidden="1">
      <c r="A1828" s="411"/>
      <c r="B1828" s="407"/>
      <c r="C1828" s="410"/>
      <c r="D1828" s="410"/>
      <c r="E1828" s="280" t="s">
        <v>1122</v>
      </c>
      <c r="F1828" s="282" t="s">
        <v>824</v>
      </c>
      <c r="G1828">
        <f t="shared" ca="1" si="28"/>
        <v>0</v>
      </c>
    </row>
    <row r="1829" spans="1:7" ht="15.75" hidden="1" customHeight="1">
      <c r="A1829" s="411"/>
      <c r="B1829" s="407"/>
      <c r="C1829" s="410"/>
      <c r="D1829" s="410" t="s">
        <v>1110</v>
      </c>
      <c r="E1829" s="280" t="s">
        <v>1121</v>
      </c>
      <c r="F1829" s="282" t="s">
        <v>824</v>
      </c>
      <c r="G1829">
        <f t="shared" ref="G1829:G1892" ca="1" si="29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830" spans="1:7" hidden="1">
      <c r="A1830" s="411"/>
      <c r="B1830" s="407"/>
      <c r="C1830" s="410"/>
      <c r="D1830" s="410"/>
      <c r="E1830" s="280" t="s">
        <v>1122</v>
      </c>
      <c r="F1830" s="282" t="s">
        <v>824</v>
      </c>
      <c r="G1830">
        <f t="shared" ca="1" si="29"/>
        <v>0</v>
      </c>
    </row>
    <row r="1831" spans="1:7" ht="37.5" hidden="1" customHeight="1">
      <c r="A1831" s="411"/>
      <c r="B1831" s="407"/>
      <c r="C1831" s="410" t="s">
        <v>1157</v>
      </c>
      <c r="D1831" s="410" t="s">
        <v>1163</v>
      </c>
      <c r="E1831" s="410"/>
      <c r="F1831" s="282" t="s">
        <v>1130</v>
      </c>
      <c r="G1831">
        <f t="shared" ca="1" si="29"/>
        <v>0</v>
      </c>
    </row>
    <row r="1832" spans="1:7" ht="37.5" hidden="1" customHeight="1">
      <c r="A1832" s="411"/>
      <c r="B1832" s="407"/>
      <c r="C1832" s="410"/>
      <c r="D1832" s="410" t="s">
        <v>1164</v>
      </c>
      <c r="E1832" s="410"/>
      <c r="F1832" s="282" t="s">
        <v>824</v>
      </c>
      <c r="G1832">
        <f t="shared" ca="1" si="29"/>
        <v>23</v>
      </c>
    </row>
    <row r="1833" spans="1:7" ht="51.75" hidden="1" customHeight="1">
      <c r="A1833" s="407" t="s">
        <v>1150</v>
      </c>
      <c r="B1833" s="407"/>
      <c r="C1833" s="408" t="s">
        <v>1158</v>
      </c>
      <c r="D1833" s="409" t="s">
        <v>1165</v>
      </c>
      <c r="E1833" s="280" t="s">
        <v>1168</v>
      </c>
      <c r="F1833" s="282" t="s">
        <v>1130</v>
      </c>
      <c r="G1833">
        <f t="shared" ca="1" si="29"/>
        <v>15</v>
      </c>
    </row>
    <row r="1834" spans="1:7" ht="51" hidden="1">
      <c r="A1834" s="407"/>
      <c r="B1834" s="407"/>
      <c r="C1834" s="408"/>
      <c r="D1834" s="409"/>
      <c r="E1834" s="280" t="s">
        <v>1169</v>
      </c>
      <c r="F1834" s="282" t="s">
        <v>824</v>
      </c>
      <c r="G1834">
        <f t="shared" ca="1" si="29"/>
        <v>36</v>
      </c>
    </row>
    <row r="1835" spans="1:7" ht="25.5" hidden="1">
      <c r="A1835" s="407"/>
      <c r="B1835" s="407"/>
      <c r="C1835" s="408"/>
      <c r="D1835" s="409"/>
      <c r="E1835" s="280" t="s">
        <v>1170</v>
      </c>
      <c r="F1835" s="282" t="s">
        <v>824</v>
      </c>
      <c r="G1835">
        <f t="shared" ca="1" si="29"/>
        <v>5</v>
      </c>
    </row>
    <row r="1836" spans="1:7" ht="51.75" hidden="1" customHeight="1">
      <c r="A1836" s="407"/>
      <c r="B1836" s="407"/>
      <c r="C1836" s="408"/>
      <c r="D1836" s="409" t="s">
        <v>1166</v>
      </c>
      <c r="E1836" s="280" t="s">
        <v>1171</v>
      </c>
      <c r="F1836" s="282" t="s">
        <v>1130</v>
      </c>
      <c r="G1836">
        <f t="shared" ca="1" si="29"/>
        <v>0</v>
      </c>
    </row>
    <row r="1837" spans="1:7" ht="51" hidden="1">
      <c r="A1837" s="407"/>
      <c r="B1837" s="407"/>
      <c r="C1837" s="408"/>
      <c r="D1837" s="409"/>
      <c r="E1837" s="280" t="s">
        <v>1169</v>
      </c>
      <c r="F1837" s="282" t="s">
        <v>824</v>
      </c>
      <c r="G1837">
        <f t="shared" ca="1" si="29"/>
        <v>0</v>
      </c>
    </row>
    <row r="1838" spans="1:7" ht="25.5" hidden="1">
      <c r="A1838" s="407"/>
      <c r="B1838" s="407"/>
      <c r="C1838" s="408"/>
      <c r="D1838" s="409"/>
      <c r="E1838" s="280" t="s">
        <v>1170</v>
      </c>
      <c r="F1838" s="282" t="s">
        <v>824</v>
      </c>
      <c r="G1838">
        <f t="shared" ca="1" si="29"/>
        <v>0</v>
      </c>
    </row>
    <row r="1839" spans="1:7" ht="15.75" hidden="1" customHeight="1">
      <c r="A1839" s="407"/>
      <c r="B1839" s="407"/>
      <c r="C1839" s="408" t="s">
        <v>1159</v>
      </c>
      <c r="D1839" s="408"/>
      <c r="E1839" s="408"/>
      <c r="F1839" s="282" t="s">
        <v>824</v>
      </c>
      <c r="G1839">
        <f t="shared" ca="1" si="29"/>
        <v>0</v>
      </c>
    </row>
    <row r="1840" spans="1:7" ht="15.75" hidden="1" customHeight="1">
      <c r="A1840" s="407"/>
      <c r="B1840" s="407"/>
      <c r="C1840" s="408" t="s">
        <v>1160</v>
      </c>
      <c r="D1840" s="408"/>
      <c r="E1840" s="408"/>
      <c r="F1840" s="282" t="s">
        <v>824</v>
      </c>
      <c r="G1840">
        <f t="shared" ca="1" si="29"/>
        <v>23</v>
      </c>
    </row>
    <row r="1841" spans="1:7" hidden="1">
      <c r="A1841" s="411" t="s">
        <v>1149</v>
      </c>
      <c r="B1841" s="412" t="s">
        <v>1488</v>
      </c>
      <c r="C1841" s="412"/>
      <c r="D1841" s="412"/>
      <c r="E1841" s="412"/>
      <c r="F1841" s="277" t="s">
        <v>786</v>
      </c>
      <c r="G1841" t="str">
        <f t="shared" ca="1" si="29"/>
        <v>6 класс</v>
      </c>
    </row>
    <row r="1842" spans="1:7" ht="15.75" hidden="1" customHeight="1">
      <c r="A1842" s="411"/>
      <c r="B1842" s="407" t="s">
        <v>1060</v>
      </c>
      <c r="C1842" s="413" t="s">
        <v>1065</v>
      </c>
      <c r="D1842" s="413"/>
      <c r="E1842" s="413"/>
      <c r="F1842" s="279" t="s">
        <v>890</v>
      </c>
      <c r="G1842">
        <f t="shared" ca="1" si="29"/>
        <v>22</v>
      </c>
    </row>
    <row r="1843" spans="1:7" ht="15.75" hidden="1" customHeight="1">
      <c r="A1843" s="411"/>
      <c r="B1843" s="407"/>
      <c r="C1843" s="410" t="s">
        <v>1066</v>
      </c>
      <c r="D1843" s="410"/>
      <c r="E1843" s="410"/>
      <c r="F1843" s="281" t="s">
        <v>890</v>
      </c>
      <c r="G1843">
        <f t="shared" ca="1" si="29"/>
        <v>0</v>
      </c>
    </row>
    <row r="1844" spans="1:7" ht="15.75" hidden="1" customHeight="1">
      <c r="A1844" s="411"/>
      <c r="B1844" s="407"/>
      <c r="C1844" s="410" t="s">
        <v>1067</v>
      </c>
      <c r="D1844" s="410"/>
      <c r="E1844" s="410"/>
      <c r="F1844" s="281" t="s">
        <v>890</v>
      </c>
      <c r="G1844">
        <f t="shared" ca="1" si="29"/>
        <v>0</v>
      </c>
    </row>
    <row r="1845" spans="1:7" ht="15.75" hidden="1" customHeight="1">
      <c r="A1845" s="411"/>
      <c r="B1845" s="407"/>
      <c r="C1845" s="410" t="s">
        <v>1068</v>
      </c>
      <c r="D1845" s="410"/>
      <c r="E1845" s="410"/>
      <c r="F1845" s="281" t="s">
        <v>890</v>
      </c>
      <c r="G1845">
        <f t="shared" ca="1" si="29"/>
        <v>1</v>
      </c>
    </row>
    <row r="1846" spans="1:7" ht="15.75" hidden="1" customHeight="1">
      <c r="A1846" s="411"/>
      <c r="B1846" s="407"/>
      <c r="C1846" s="410" t="s">
        <v>1069</v>
      </c>
      <c r="D1846" s="410" t="s">
        <v>1098</v>
      </c>
      <c r="E1846" s="410"/>
      <c r="F1846" s="281" t="s">
        <v>890</v>
      </c>
      <c r="G1846">
        <f t="shared" ca="1" si="29"/>
        <v>6</v>
      </c>
    </row>
    <row r="1847" spans="1:7" ht="15.75" hidden="1" customHeight="1">
      <c r="A1847" s="411"/>
      <c r="B1847" s="407"/>
      <c r="C1847" s="410"/>
      <c r="D1847" s="410" t="s">
        <v>1099</v>
      </c>
      <c r="E1847" s="410"/>
      <c r="F1847" s="281" t="s">
        <v>890</v>
      </c>
      <c r="G1847">
        <f t="shared" ca="1" si="29"/>
        <v>7</v>
      </c>
    </row>
    <row r="1848" spans="1:7" ht="15.75" hidden="1" customHeight="1">
      <c r="A1848" s="411"/>
      <c r="B1848" s="407"/>
      <c r="C1848" s="410"/>
      <c r="D1848" s="410" t="s">
        <v>1100</v>
      </c>
      <c r="E1848" s="410"/>
      <c r="F1848" s="281" t="s">
        <v>890</v>
      </c>
      <c r="G1848">
        <f t="shared" ca="1" si="29"/>
        <v>0</v>
      </c>
    </row>
    <row r="1849" spans="1:7" ht="26.25" hidden="1" customHeight="1">
      <c r="A1849" s="411"/>
      <c r="B1849" s="407" t="s">
        <v>1152</v>
      </c>
      <c r="C1849" s="410" t="s">
        <v>1071</v>
      </c>
      <c r="D1849" s="410" t="s">
        <v>1161</v>
      </c>
      <c r="E1849" s="280" t="s">
        <v>1114</v>
      </c>
      <c r="F1849" s="282" t="s">
        <v>824</v>
      </c>
      <c r="G1849">
        <f t="shared" ca="1" si="29"/>
        <v>0</v>
      </c>
    </row>
    <row r="1850" spans="1:7" hidden="1">
      <c r="A1850" s="411"/>
      <c r="B1850" s="407"/>
      <c r="C1850" s="410"/>
      <c r="D1850" s="410"/>
      <c r="E1850" s="280" t="s">
        <v>1115</v>
      </c>
      <c r="F1850" s="282" t="s">
        <v>824</v>
      </c>
      <c r="G1850">
        <f t="shared" ca="1" si="29"/>
        <v>0</v>
      </c>
    </row>
    <row r="1851" spans="1:7" ht="38.25" hidden="1">
      <c r="A1851" s="411"/>
      <c r="B1851" s="407"/>
      <c r="C1851" s="410"/>
      <c r="D1851" s="410"/>
      <c r="E1851" s="280" t="s">
        <v>1167</v>
      </c>
      <c r="F1851" s="282" t="s">
        <v>824</v>
      </c>
      <c r="G1851">
        <f t="shared" ca="1" si="29"/>
        <v>0</v>
      </c>
    </row>
    <row r="1852" spans="1:7" ht="15.75" hidden="1" customHeight="1">
      <c r="A1852" s="411"/>
      <c r="B1852" s="407"/>
      <c r="C1852" s="410"/>
      <c r="D1852" s="410" t="s">
        <v>1162</v>
      </c>
      <c r="E1852" s="410"/>
      <c r="F1852" s="282" t="s">
        <v>824</v>
      </c>
      <c r="G1852">
        <f t="shared" ca="1" si="29"/>
        <v>0</v>
      </c>
    </row>
    <row r="1853" spans="1:7" ht="15.75" hidden="1" customHeight="1">
      <c r="A1853" s="411"/>
      <c r="B1853" s="407"/>
      <c r="C1853" s="414" t="s">
        <v>1072</v>
      </c>
      <c r="D1853" s="410" t="s">
        <v>1103</v>
      </c>
      <c r="E1853" s="410"/>
      <c r="F1853" s="282" t="s">
        <v>824</v>
      </c>
      <c r="G1853">
        <f t="shared" ca="1" si="29"/>
        <v>22</v>
      </c>
    </row>
    <row r="1854" spans="1:7" ht="15.75" hidden="1" customHeight="1">
      <c r="A1854" s="411"/>
      <c r="B1854" s="407"/>
      <c r="C1854" s="414"/>
      <c r="D1854" s="410" t="s">
        <v>1104</v>
      </c>
      <c r="E1854" s="410"/>
      <c r="F1854" s="282" t="s">
        <v>824</v>
      </c>
      <c r="G1854" t="str">
        <f t="shared" ca="1" si="29"/>
        <v/>
      </c>
    </row>
    <row r="1855" spans="1:7" ht="15.75" hidden="1" customHeight="1">
      <c r="A1855" s="411"/>
      <c r="B1855" s="407"/>
      <c r="C1855" s="410" t="s">
        <v>1154</v>
      </c>
      <c r="D1855" s="410"/>
      <c r="E1855" s="410"/>
      <c r="F1855" s="282" t="s">
        <v>786</v>
      </c>
      <c r="G1855" t="str">
        <f t="shared" ca="1" si="29"/>
        <v xml:space="preserve">во вторую смену </v>
      </c>
    </row>
    <row r="1856" spans="1:7" hidden="1">
      <c r="A1856" s="411"/>
      <c r="B1856" s="407"/>
      <c r="C1856" s="280"/>
      <c r="D1856" s="280"/>
      <c r="E1856" s="280" t="s">
        <v>1117</v>
      </c>
      <c r="F1856" s="282" t="s">
        <v>786</v>
      </c>
      <c r="G1856">
        <f t="shared" ca="1" si="29"/>
        <v>0</v>
      </c>
    </row>
    <row r="1857" spans="1:7" ht="15.75" hidden="1" customHeight="1">
      <c r="A1857" s="411"/>
      <c r="B1857" s="407"/>
      <c r="C1857" s="410" t="s">
        <v>1155</v>
      </c>
      <c r="D1857" s="410"/>
      <c r="E1857" s="410" t="s">
        <v>1118</v>
      </c>
      <c r="F1857" s="282" t="s">
        <v>786</v>
      </c>
      <c r="G1857">
        <f t="shared" ca="1" si="29"/>
        <v>0</v>
      </c>
    </row>
    <row r="1858" spans="1:7" hidden="1">
      <c r="A1858" s="411"/>
      <c r="B1858" s="407"/>
      <c r="C1858" s="410"/>
      <c r="D1858" s="410"/>
      <c r="E1858" s="410"/>
      <c r="F1858" s="282" t="s">
        <v>824</v>
      </c>
      <c r="G1858">
        <f t="shared" ca="1" si="29"/>
        <v>0</v>
      </c>
    </row>
    <row r="1859" spans="1:7" ht="15.75" hidden="1" customHeight="1">
      <c r="A1859" s="411"/>
      <c r="B1859" s="407"/>
      <c r="C1859" s="410"/>
      <c r="D1859" s="410"/>
      <c r="E1859" s="410" t="s">
        <v>1118</v>
      </c>
      <c r="F1859" s="282" t="s">
        <v>786</v>
      </c>
      <c r="G1859">
        <f t="shared" ca="1" si="29"/>
        <v>0</v>
      </c>
    </row>
    <row r="1860" spans="1:7" hidden="1">
      <c r="A1860" s="411"/>
      <c r="B1860" s="407"/>
      <c r="C1860" s="410"/>
      <c r="D1860" s="410"/>
      <c r="E1860" s="410"/>
      <c r="F1860" s="282" t="s">
        <v>824</v>
      </c>
      <c r="G1860">
        <f t="shared" ca="1" si="29"/>
        <v>0</v>
      </c>
    </row>
    <row r="1861" spans="1:7" ht="15.75" hidden="1" customHeight="1">
      <c r="A1861" s="411"/>
      <c r="B1861" s="410" t="s">
        <v>1153</v>
      </c>
      <c r="C1861" s="410"/>
      <c r="D1861" s="410"/>
      <c r="E1861" s="280" t="s">
        <v>1119</v>
      </c>
      <c r="F1861" s="282" t="s">
        <v>1125</v>
      </c>
      <c r="G1861">
        <f t="shared" ca="1" si="29"/>
        <v>1</v>
      </c>
    </row>
    <row r="1862" spans="1:7" hidden="1">
      <c r="A1862" s="411"/>
      <c r="B1862" s="410"/>
      <c r="C1862" s="410"/>
      <c r="D1862" s="410"/>
      <c r="E1862" s="280" t="s">
        <v>1120</v>
      </c>
      <c r="F1862" s="282" t="s">
        <v>824</v>
      </c>
      <c r="G1862">
        <f t="shared" ca="1" si="29"/>
        <v>22</v>
      </c>
    </row>
    <row r="1863" spans="1:7" ht="15.75" hidden="1" customHeight="1">
      <c r="A1863" s="411"/>
      <c r="B1863" s="407" t="s">
        <v>1062</v>
      </c>
      <c r="C1863" s="410" t="s">
        <v>1156</v>
      </c>
      <c r="D1863" s="410" t="s">
        <v>1105</v>
      </c>
      <c r="E1863" s="280" t="s">
        <v>1121</v>
      </c>
      <c r="F1863" s="282" t="s">
        <v>824</v>
      </c>
      <c r="G1863">
        <f t="shared" ca="1" si="29"/>
        <v>9</v>
      </c>
    </row>
    <row r="1864" spans="1:7" hidden="1">
      <c r="A1864" s="411"/>
      <c r="B1864" s="407"/>
      <c r="C1864" s="410"/>
      <c r="D1864" s="410"/>
      <c r="E1864" s="280" t="s">
        <v>1122</v>
      </c>
      <c r="F1864" s="282" t="s">
        <v>824</v>
      </c>
      <c r="G1864">
        <f t="shared" ca="1" si="29"/>
        <v>0</v>
      </c>
    </row>
    <row r="1865" spans="1:7" ht="15.75" hidden="1" customHeight="1">
      <c r="A1865" s="411"/>
      <c r="B1865" s="407"/>
      <c r="C1865" s="410"/>
      <c r="D1865" s="410" t="s">
        <v>1106</v>
      </c>
      <c r="E1865" s="280" t="s">
        <v>1121</v>
      </c>
      <c r="F1865" s="282" t="s">
        <v>824</v>
      </c>
      <c r="G1865">
        <f t="shared" ca="1" si="29"/>
        <v>0</v>
      </c>
    </row>
    <row r="1866" spans="1:7" hidden="1">
      <c r="A1866" s="411"/>
      <c r="B1866" s="407"/>
      <c r="C1866" s="410"/>
      <c r="D1866" s="410"/>
      <c r="E1866" s="280" t="s">
        <v>1122</v>
      </c>
      <c r="F1866" s="282" t="s">
        <v>824</v>
      </c>
      <c r="G1866">
        <f t="shared" ca="1" si="29"/>
        <v>0</v>
      </c>
    </row>
    <row r="1867" spans="1:7" ht="15.75" hidden="1" customHeight="1">
      <c r="A1867" s="411"/>
      <c r="B1867" s="407"/>
      <c r="C1867" s="410"/>
      <c r="D1867" s="410" t="s">
        <v>1107</v>
      </c>
      <c r="E1867" s="280" t="s">
        <v>1121</v>
      </c>
      <c r="F1867" s="282" t="s">
        <v>824</v>
      </c>
      <c r="G1867">
        <f t="shared" ca="1" si="29"/>
        <v>10</v>
      </c>
    </row>
    <row r="1868" spans="1:7" hidden="1">
      <c r="A1868" s="411"/>
      <c r="B1868" s="407"/>
      <c r="C1868" s="410"/>
      <c r="D1868" s="410"/>
      <c r="E1868" s="280" t="s">
        <v>1122</v>
      </c>
      <c r="F1868" s="282" t="s">
        <v>824</v>
      </c>
      <c r="G1868">
        <f t="shared" ca="1" si="29"/>
        <v>0</v>
      </c>
    </row>
    <row r="1869" spans="1:7" ht="15.75" hidden="1" customHeight="1">
      <c r="A1869" s="411"/>
      <c r="B1869" s="407"/>
      <c r="C1869" s="410"/>
      <c r="D1869" s="410" t="s">
        <v>1108</v>
      </c>
      <c r="E1869" s="280" t="s">
        <v>1121</v>
      </c>
      <c r="F1869" s="282" t="s">
        <v>824</v>
      </c>
      <c r="G1869">
        <f t="shared" ca="1" si="29"/>
        <v>0</v>
      </c>
    </row>
    <row r="1870" spans="1:7" hidden="1">
      <c r="A1870" s="411"/>
      <c r="B1870" s="407"/>
      <c r="C1870" s="410"/>
      <c r="D1870" s="410"/>
      <c r="E1870" s="280" t="s">
        <v>1122</v>
      </c>
      <c r="F1870" s="282" t="s">
        <v>824</v>
      </c>
      <c r="G1870">
        <f t="shared" ca="1" si="29"/>
        <v>0</v>
      </c>
    </row>
    <row r="1871" spans="1:7" ht="15.75" hidden="1" customHeight="1">
      <c r="A1871" s="411"/>
      <c r="B1871" s="407"/>
      <c r="C1871" s="410"/>
      <c r="D1871" s="410" t="s">
        <v>1109</v>
      </c>
      <c r="E1871" s="280" t="s">
        <v>1121</v>
      </c>
      <c r="F1871" s="282" t="s">
        <v>824</v>
      </c>
      <c r="G1871">
        <f t="shared" ca="1" si="29"/>
        <v>0</v>
      </c>
    </row>
    <row r="1872" spans="1:7" hidden="1">
      <c r="A1872" s="411"/>
      <c r="B1872" s="407"/>
      <c r="C1872" s="410"/>
      <c r="D1872" s="410"/>
      <c r="E1872" s="280" t="s">
        <v>1122</v>
      </c>
      <c r="F1872" s="282" t="s">
        <v>824</v>
      </c>
      <c r="G1872">
        <f t="shared" ca="1" si="29"/>
        <v>0</v>
      </c>
    </row>
    <row r="1873" spans="1:7" ht="15.75" hidden="1" customHeight="1">
      <c r="A1873" s="411"/>
      <c r="B1873" s="407"/>
      <c r="C1873" s="410"/>
      <c r="D1873" s="410" t="s">
        <v>1110</v>
      </c>
      <c r="E1873" s="280" t="s">
        <v>1121</v>
      </c>
      <c r="F1873" s="282" t="s">
        <v>824</v>
      </c>
      <c r="G1873">
        <f t="shared" ca="1" si="29"/>
        <v>0</v>
      </c>
    </row>
    <row r="1874" spans="1:7" hidden="1">
      <c r="A1874" s="411"/>
      <c r="B1874" s="407"/>
      <c r="C1874" s="410"/>
      <c r="D1874" s="410"/>
      <c r="E1874" s="280" t="s">
        <v>1122</v>
      </c>
      <c r="F1874" s="282" t="s">
        <v>824</v>
      </c>
      <c r="G1874">
        <f t="shared" ca="1" si="29"/>
        <v>0</v>
      </c>
    </row>
    <row r="1875" spans="1:7" ht="15.75" hidden="1" customHeight="1">
      <c r="A1875" s="411"/>
      <c r="B1875" s="407"/>
      <c r="C1875" s="410" t="s">
        <v>1157</v>
      </c>
      <c r="D1875" s="410" t="s">
        <v>1163</v>
      </c>
      <c r="E1875" s="410"/>
      <c r="F1875" s="282" t="s">
        <v>1130</v>
      </c>
      <c r="G1875">
        <f t="shared" ca="1" si="29"/>
        <v>0</v>
      </c>
    </row>
    <row r="1876" spans="1:7" ht="15.75" hidden="1" customHeight="1">
      <c r="A1876" s="411"/>
      <c r="B1876" s="407"/>
      <c r="C1876" s="410"/>
      <c r="D1876" s="410" t="s">
        <v>1164</v>
      </c>
      <c r="E1876" s="410"/>
      <c r="F1876" s="282" t="s">
        <v>824</v>
      </c>
      <c r="G1876">
        <f t="shared" ca="1" si="29"/>
        <v>22</v>
      </c>
    </row>
    <row r="1877" spans="1:7" ht="51.75" hidden="1" customHeight="1">
      <c r="A1877" s="407" t="s">
        <v>1150</v>
      </c>
      <c r="B1877" s="407"/>
      <c r="C1877" s="408" t="s">
        <v>1158</v>
      </c>
      <c r="D1877" s="409" t="s">
        <v>1165</v>
      </c>
      <c r="E1877" s="280" t="s">
        <v>1168</v>
      </c>
      <c r="F1877" s="282" t="s">
        <v>1130</v>
      </c>
      <c r="G1877">
        <f t="shared" ca="1" si="29"/>
        <v>15</v>
      </c>
    </row>
    <row r="1878" spans="1:7" ht="51" hidden="1">
      <c r="A1878" s="407"/>
      <c r="B1878" s="407"/>
      <c r="C1878" s="408"/>
      <c r="D1878" s="409"/>
      <c r="E1878" s="280" t="s">
        <v>1169</v>
      </c>
      <c r="F1878" s="282" t="s">
        <v>824</v>
      </c>
      <c r="G1878">
        <f t="shared" ca="1" si="29"/>
        <v>45</v>
      </c>
    </row>
    <row r="1879" spans="1:7" ht="25.5" hidden="1">
      <c r="A1879" s="407"/>
      <c r="B1879" s="407"/>
      <c r="C1879" s="408"/>
      <c r="D1879" s="409"/>
      <c r="E1879" s="280" t="s">
        <v>1170</v>
      </c>
      <c r="F1879" s="282" t="s">
        <v>824</v>
      </c>
      <c r="G1879">
        <f t="shared" ca="1" si="29"/>
        <v>11</v>
      </c>
    </row>
    <row r="1880" spans="1:7" ht="51.75" hidden="1" customHeight="1">
      <c r="A1880" s="407"/>
      <c r="B1880" s="407"/>
      <c r="C1880" s="408"/>
      <c r="D1880" s="409" t="s">
        <v>1166</v>
      </c>
      <c r="E1880" s="280" t="s">
        <v>1171</v>
      </c>
      <c r="F1880" s="282" t="s">
        <v>1130</v>
      </c>
      <c r="G1880">
        <f t="shared" ca="1" si="29"/>
        <v>0</v>
      </c>
    </row>
    <row r="1881" spans="1:7" ht="51" hidden="1">
      <c r="A1881" s="407"/>
      <c r="B1881" s="407"/>
      <c r="C1881" s="408"/>
      <c r="D1881" s="409"/>
      <c r="E1881" s="280" t="s">
        <v>1169</v>
      </c>
      <c r="F1881" s="282" t="s">
        <v>824</v>
      </c>
      <c r="G1881">
        <f t="shared" ca="1" si="29"/>
        <v>0</v>
      </c>
    </row>
    <row r="1882" spans="1:7" ht="25.5" hidden="1">
      <c r="A1882" s="407"/>
      <c r="B1882" s="407"/>
      <c r="C1882" s="408"/>
      <c r="D1882" s="409"/>
      <c r="E1882" s="280" t="s">
        <v>1170</v>
      </c>
      <c r="F1882" s="282" t="s">
        <v>824</v>
      </c>
      <c r="G1882">
        <f t="shared" ca="1" si="29"/>
        <v>0</v>
      </c>
    </row>
    <row r="1883" spans="1:7" ht="15.75" hidden="1" customHeight="1">
      <c r="A1883" s="407"/>
      <c r="B1883" s="407"/>
      <c r="C1883" s="408" t="s">
        <v>1159</v>
      </c>
      <c r="D1883" s="408"/>
      <c r="E1883" s="408"/>
      <c r="F1883" s="282" t="s">
        <v>824</v>
      </c>
      <c r="G1883">
        <f t="shared" ca="1" si="29"/>
        <v>0</v>
      </c>
    </row>
    <row r="1884" spans="1:7" ht="15.75" hidden="1" customHeight="1">
      <c r="A1884" s="407"/>
      <c r="B1884" s="407"/>
      <c r="C1884" s="408" t="s">
        <v>1160</v>
      </c>
      <c r="D1884" s="408"/>
      <c r="E1884" s="408"/>
      <c r="F1884" s="282" t="s">
        <v>824</v>
      </c>
      <c r="G1884">
        <f t="shared" ca="1" si="29"/>
        <v>22</v>
      </c>
    </row>
    <row r="1885" spans="1:7" hidden="1">
      <c r="A1885" s="411" t="s">
        <v>1149</v>
      </c>
      <c r="B1885" s="412" t="s">
        <v>1488</v>
      </c>
      <c r="C1885" s="412"/>
      <c r="D1885" s="412"/>
      <c r="E1885" s="412"/>
      <c r="F1885" s="277" t="s">
        <v>786</v>
      </c>
      <c r="G1885" t="str">
        <f t="shared" ca="1" si="29"/>
        <v>6 класс</v>
      </c>
    </row>
    <row r="1886" spans="1:7" ht="15.75" hidden="1" customHeight="1">
      <c r="A1886" s="411"/>
      <c r="B1886" s="407" t="s">
        <v>1060</v>
      </c>
      <c r="C1886" s="413" t="s">
        <v>1065</v>
      </c>
      <c r="D1886" s="413"/>
      <c r="E1886" s="413"/>
      <c r="F1886" s="279" t="s">
        <v>890</v>
      </c>
      <c r="G1886">
        <f t="shared" ca="1" si="29"/>
        <v>24</v>
      </c>
    </row>
    <row r="1887" spans="1:7" ht="15.75" hidden="1" customHeight="1">
      <c r="A1887" s="411"/>
      <c r="B1887" s="407"/>
      <c r="C1887" s="410" t="s">
        <v>1066</v>
      </c>
      <c r="D1887" s="410"/>
      <c r="E1887" s="410"/>
      <c r="F1887" s="281" t="s">
        <v>890</v>
      </c>
      <c r="G1887">
        <f t="shared" ca="1" si="29"/>
        <v>0</v>
      </c>
    </row>
    <row r="1888" spans="1:7" ht="15.75" hidden="1" customHeight="1">
      <c r="A1888" s="411"/>
      <c r="B1888" s="407"/>
      <c r="C1888" s="410" t="s">
        <v>1067</v>
      </c>
      <c r="D1888" s="410"/>
      <c r="E1888" s="410"/>
      <c r="F1888" s="281" t="s">
        <v>890</v>
      </c>
      <c r="G1888">
        <f t="shared" ca="1" si="29"/>
        <v>0</v>
      </c>
    </row>
    <row r="1889" spans="1:7" ht="15.75" hidden="1" customHeight="1">
      <c r="A1889" s="411"/>
      <c r="B1889" s="407"/>
      <c r="C1889" s="410" t="s">
        <v>1068</v>
      </c>
      <c r="D1889" s="410"/>
      <c r="E1889" s="410"/>
      <c r="F1889" s="281" t="s">
        <v>890</v>
      </c>
      <c r="G1889">
        <f t="shared" ca="1" si="29"/>
        <v>7</v>
      </c>
    </row>
    <row r="1890" spans="1:7" ht="15.75" hidden="1" customHeight="1">
      <c r="A1890" s="411"/>
      <c r="B1890" s="407"/>
      <c r="C1890" s="410" t="s">
        <v>1069</v>
      </c>
      <c r="D1890" s="410" t="s">
        <v>1098</v>
      </c>
      <c r="E1890" s="410"/>
      <c r="F1890" s="281" t="s">
        <v>890</v>
      </c>
      <c r="G1890">
        <f t="shared" ca="1" si="29"/>
        <v>7</v>
      </c>
    </row>
    <row r="1891" spans="1:7" ht="15.75" hidden="1" customHeight="1">
      <c r="A1891" s="411"/>
      <c r="B1891" s="407"/>
      <c r="C1891" s="410"/>
      <c r="D1891" s="410" t="s">
        <v>1099</v>
      </c>
      <c r="E1891" s="410"/>
      <c r="F1891" s="281" t="s">
        <v>890</v>
      </c>
      <c r="G1891">
        <f t="shared" ca="1" si="29"/>
        <v>10</v>
      </c>
    </row>
    <row r="1892" spans="1:7" ht="15.75" hidden="1" customHeight="1">
      <c r="A1892" s="411"/>
      <c r="B1892" s="407"/>
      <c r="C1892" s="410"/>
      <c r="D1892" s="410" t="s">
        <v>1100</v>
      </c>
      <c r="E1892" s="410"/>
      <c r="F1892" s="281" t="s">
        <v>890</v>
      </c>
      <c r="G1892">
        <f t="shared" ca="1" si="29"/>
        <v>0</v>
      </c>
    </row>
    <row r="1893" spans="1:7" ht="26.25" hidden="1" customHeight="1">
      <c r="A1893" s="411"/>
      <c r="B1893" s="407" t="s">
        <v>1152</v>
      </c>
      <c r="C1893" s="410" t="s">
        <v>1071</v>
      </c>
      <c r="D1893" s="410" t="s">
        <v>1161</v>
      </c>
      <c r="E1893" s="280" t="s">
        <v>1114</v>
      </c>
      <c r="F1893" s="282" t="s">
        <v>824</v>
      </c>
      <c r="G1893">
        <f t="shared" ref="G1893:G1956" ca="1" si="30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894" spans="1:7" hidden="1">
      <c r="A1894" s="411"/>
      <c r="B1894" s="407"/>
      <c r="C1894" s="410"/>
      <c r="D1894" s="410"/>
      <c r="E1894" s="280" t="s">
        <v>1115</v>
      </c>
      <c r="F1894" s="282" t="s">
        <v>824</v>
      </c>
      <c r="G1894">
        <f t="shared" ca="1" si="30"/>
        <v>0</v>
      </c>
    </row>
    <row r="1895" spans="1:7" ht="38.25" hidden="1">
      <c r="A1895" s="411"/>
      <c r="B1895" s="407"/>
      <c r="C1895" s="410"/>
      <c r="D1895" s="410"/>
      <c r="E1895" s="280" t="s">
        <v>1167</v>
      </c>
      <c r="F1895" s="282" t="s">
        <v>824</v>
      </c>
      <c r="G1895">
        <f t="shared" ca="1" si="30"/>
        <v>0</v>
      </c>
    </row>
    <row r="1896" spans="1:7" ht="15.75" hidden="1" customHeight="1">
      <c r="A1896" s="411"/>
      <c r="B1896" s="407"/>
      <c r="C1896" s="410"/>
      <c r="D1896" s="410" t="s">
        <v>1162</v>
      </c>
      <c r="E1896" s="410"/>
      <c r="F1896" s="282" t="s">
        <v>824</v>
      </c>
      <c r="G1896">
        <f t="shared" ca="1" si="30"/>
        <v>0</v>
      </c>
    </row>
    <row r="1897" spans="1:7" ht="15.75" hidden="1" customHeight="1">
      <c r="A1897" s="411"/>
      <c r="B1897" s="407"/>
      <c r="C1897" s="414" t="s">
        <v>1072</v>
      </c>
      <c r="D1897" s="410" t="s">
        <v>1103</v>
      </c>
      <c r="E1897" s="410"/>
      <c r="F1897" s="282" t="s">
        <v>824</v>
      </c>
      <c r="G1897">
        <f t="shared" ca="1" si="30"/>
        <v>24</v>
      </c>
    </row>
    <row r="1898" spans="1:7" ht="15.75" hidden="1" customHeight="1">
      <c r="A1898" s="411"/>
      <c r="B1898" s="407"/>
      <c r="C1898" s="414"/>
      <c r="D1898" s="410" t="s">
        <v>1104</v>
      </c>
      <c r="E1898" s="410"/>
      <c r="F1898" s="282" t="s">
        <v>824</v>
      </c>
      <c r="G1898" t="str">
        <f t="shared" ca="1" si="30"/>
        <v/>
      </c>
    </row>
    <row r="1899" spans="1:7" ht="15.75" hidden="1" customHeight="1">
      <c r="A1899" s="411"/>
      <c r="B1899" s="407"/>
      <c r="C1899" s="410" t="s">
        <v>1154</v>
      </c>
      <c r="D1899" s="410"/>
      <c r="E1899" s="410"/>
      <c r="F1899" s="282" t="s">
        <v>786</v>
      </c>
      <c r="G1899" t="str">
        <f t="shared" ca="1" si="30"/>
        <v xml:space="preserve">во вторую смену </v>
      </c>
    </row>
    <row r="1900" spans="1:7" hidden="1">
      <c r="A1900" s="411"/>
      <c r="B1900" s="407"/>
      <c r="C1900" s="280"/>
      <c r="D1900" s="280"/>
      <c r="E1900" s="280" t="s">
        <v>1117</v>
      </c>
      <c r="F1900" s="282" t="s">
        <v>786</v>
      </c>
      <c r="G1900">
        <f t="shared" ca="1" si="30"/>
        <v>0</v>
      </c>
    </row>
    <row r="1901" spans="1:7" ht="15.75" hidden="1" customHeight="1">
      <c r="A1901" s="411"/>
      <c r="B1901" s="407"/>
      <c r="C1901" s="410" t="s">
        <v>1155</v>
      </c>
      <c r="D1901" s="410"/>
      <c r="E1901" s="410" t="s">
        <v>1118</v>
      </c>
      <c r="F1901" s="282" t="s">
        <v>786</v>
      </c>
      <c r="G1901">
        <f t="shared" ca="1" si="30"/>
        <v>0</v>
      </c>
    </row>
    <row r="1902" spans="1:7" hidden="1">
      <c r="A1902" s="411"/>
      <c r="B1902" s="407"/>
      <c r="C1902" s="410"/>
      <c r="D1902" s="410"/>
      <c r="E1902" s="410"/>
      <c r="F1902" s="282" t="s">
        <v>824</v>
      </c>
      <c r="G1902">
        <f t="shared" ca="1" si="30"/>
        <v>0</v>
      </c>
    </row>
    <row r="1903" spans="1:7" ht="15.75" hidden="1" customHeight="1">
      <c r="A1903" s="411"/>
      <c r="B1903" s="407"/>
      <c r="C1903" s="410"/>
      <c r="D1903" s="410"/>
      <c r="E1903" s="410" t="s">
        <v>1118</v>
      </c>
      <c r="F1903" s="282" t="s">
        <v>786</v>
      </c>
      <c r="G1903">
        <f t="shared" ca="1" si="30"/>
        <v>0</v>
      </c>
    </row>
    <row r="1904" spans="1:7" hidden="1">
      <c r="A1904" s="411"/>
      <c r="B1904" s="407"/>
      <c r="C1904" s="410"/>
      <c r="D1904" s="410"/>
      <c r="E1904" s="410"/>
      <c r="F1904" s="282" t="s">
        <v>824</v>
      </c>
      <c r="G1904">
        <f t="shared" ca="1" si="30"/>
        <v>0</v>
      </c>
    </row>
    <row r="1905" spans="1:7" ht="15.75" hidden="1" customHeight="1">
      <c r="A1905" s="411"/>
      <c r="B1905" s="410" t="s">
        <v>1153</v>
      </c>
      <c r="C1905" s="410"/>
      <c r="D1905" s="410"/>
      <c r="E1905" s="280" t="s">
        <v>1119</v>
      </c>
      <c r="F1905" s="282" t="s">
        <v>1125</v>
      </c>
      <c r="G1905">
        <f t="shared" ca="1" si="30"/>
        <v>1</v>
      </c>
    </row>
    <row r="1906" spans="1:7" hidden="1">
      <c r="A1906" s="411"/>
      <c r="B1906" s="410"/>
      <c r="C1906" s="410"/>
      <c r="D1906" s="410"/>
      <c r="E1906" s="280" t="s">
        <v>1120</v>
      </c>
      <c r="F1906" s="282" t="s">
        <v>824</v>
      </c>
      <c r="G1906">
        <f t="shared" ca="1" si="30"/>
        <v>24</v>
      </c>
    </row>
    <row r="1907" spans="1:7" ht="15.75" hidden="1" customHeight="1">
      <c r="A1907" s="411"/>
      <c r="B1907" s="407" t="s">
        <v>1062</v>
      </c>
      <c r="C1907" s="410" t="s">
        <v>1156</v>
      </c>
      <c r="D1907" s="410" t="s">
        <v>1105</v>
      </c>
      <c r="E1907" s="280" t="s">
        <v>1121</v>
      </c>
      <c r="F1907" s="282" t="s">
        <v>824</v>
      </c>
      <c r="G1907">
        <f t="shared" ca="1" si="30"/>
        <v>0</v>
      </c>
    </row>
    <row r="1908" spans="1:7" hidden="1">
      <c r="A1908" s="411"/>
      <c r="B1908" s="407"/>
      <c r="C1908" s="410"/>
      <c r="D1908" s="410"/>
      <c r="E1908" s="280" t="s">
        <v>1122</v>
      </c>
      <c r="F1908" s="282" t="s">
        <v>824</v>
      </c>
      <c r="G1908">
        <f t="shared" ca="1" si="30"/>
        <v>0</v>
      </c>
    </row>
    <row r="1909" spans="1:7" ht="15.75" hidden="1" customHeight="1">
      <c r="A1909" s="411"/>
      <c r="B1909" s="407"/>
      <c r="C1909" s="410"/>
      <c r="D1909" s="410" t="s">
        <v>1106</v>
      </c>
      <c r="E1909" s="280" t="s">
        <v>1121</v>
      </c>
      <c r="F1909" s="282" t="s">
        <v>824</v>
      </c>
      <c r="G1909">
        <f t="shared" ca="1" si="30"/>
        <v>0</v>
      </c>
    </row>
    <row r="1910" spans="1:7" hidden="1">
      <c r="A1910" s="411"/>
      <c r="B1910" s="407"/>
      <c r="C1910" s="410"/>
      <c r="D1910" s="410"/>
      <c r="E1910" s="280" t="s">
        <v>1122</v>
      </c>
      <c r="F1910" s="282" t="s">
        <v>824</v>
      </c>
      <c r="G1910">
        <f t="shared" ca="1" si="30"/>
        <v>0</v>
      </c>
    </row>
    <row r="1911" spans="1:7" ht="15.75" hidden="1" customHeight="1">
      <c r="A1911" s="411"/>
      <c r="B1911" s="407"/>
      <c r="C1911" s="410"/>
      <c r="D1911" s="410" t="s">
        <v>1107</v>
      </c>
      <c r="E1911" s="280" t="s">
        <v>1121</v>
      </c>
      <c r="F1911" s="282" t="s">
        <v>824</v>
      </c>
      <c r="G1911">
        <f t="shared" ca="1" si="30"/>
        <v>10</v>
      </c>
    </row>
    <row r="1912" spans="1:7" hidden="1">
      <c r="A1912" s="411"/>
      <c r="B1912" s="407"/>
      <c r="C1912" s="410"/>
      <c r="D1912" s="410"/>
      <c r="E1912" s="280" t="s">
        <v>1122</v>
      </c>
      <c r="F1912" s="282" t="s">
        <v>824</v>
      </c>
      <c r="G1912">
        <f t="shared" ca="1" si="30"/>
        <v>0</v>
      </c>
    </row>
    <row r="1913" spans="1:7" ht="15.75" hidden="1" customHeight="1">
      <c r="A1913" s="411"/>
      <c r="B1913" s="407"/>
      <c r="C1913" s="410"/>
      <c r="D1913" s="410" t="s">
        <v>1108</v>
      </c>
      <c r="E1913" s="280" t="s">
        <v>1121</v>
      </c>
      <c r="F1913" s="282" t="s">
        <v>824</v>
      </c>
      <c r="G1913">
        <f t="shared" ca="1" si="30"/>
        <v>0</v>
      </c>
    </row>
    <row r="1914" spans="1:7" hidden="1">
      <c r="A1914" s="411"/>
      <c r="B1914" s="407"/>
      <c r="C1914" s="410"/>
      <c r="D1914" s="410"/>
      <c r="E1914" s="280" t="s">
        <v>1122</v>
      </c>
      <c r="F1914" s="282" t="s">
        <v>824</v>
      </c>
      <c r="G1914">
        <f t="shared" ca="1" si="30"/>
        <v>0</v>
      </c>
    </row>
    <row r="1915" spans="1:7" ht="15.75" hidden="1" customHeight="1">
      <c r="A1915" s="411"/>
      <c r="B1915" s="407"/>
      <c r="C1915" s="410"/>
      <c r="D1915" s="410" t="s">
        <v>1109</v>
      </c>
      <c r="E1915" s="280" t="s">
        <v>1121</v>
      </c>
      <c r="F1915" s="282" t="s">
        <v>824</v>
      </c>
      <c r="G1915">
        <f t="shared" ca="1" si="30"/>
        <v>0</v>
      </c>
    </row>
    <row r="1916" spans="1:7" hidden="1">
      <c r="A1916" s="411"/>
      <c r="B1916" s="407"/>
      <c r="C1916" s="410"/>
      <c r="D1916" s="410"/>
      <c r="E1916" s="280" t="s">
        <v>1122</v>
      </c>
      <c r="F1916" s="282" t="s">
        <v>824</v>
      </c>
      <c r="G1916">
        <f t="shared" ca="1" si="30"/>
        <v>0</v>
      </c>
    </row>
    <row r="1917" spans="1:7" ht="15.75" hidden="1" customHeight="1">
      <c r="A1917" s="411"/>
      <c r="B1917" s="407"/>
      <c r="C1917" s="410"/>
      <c r="D1917" s="410" t="s">
        <v>1110</v>
      </c>
      <c r="E1917" s="280" t="s">
        <v>1121</v>
      </c>
      <c r="F1917" s="282" t="s">
        <v>824</v>
      </c>
      <c r="G1917">
        <f t="shared" ca="1" si="30"/>
        <v>0</v>
      </c>
    </row>
    <row r="1918" spans="1:7" hidden="1">
      <c r="A1918" s="411"/>
      <c r="B1918" s="407"/>
      <c r="C1918" s="410"/>
      <c r="D1918" s="410"/>
      <c r="E1918" s="280" t="s">
        <v>1122</v>
      </c>
      <c r="F1918" s="282" t="s">
        <v>824</v>
      </c>
      <c r="G1918">
        <f t="shared" ca="1" si="30"/>
        <v>0</v>
      </c>
    </row>
    <row r="1919" spans="1:7" ht="15.75" hidden="1" customHeight="1">
      <c r="A1919" s="411"/>
      <c r="B1919" s="407"/>
      <c r="C1919" s="410" t="s">
        <v>1157</v>
      </c>
      <c r="D1919" s="410" t="s">
        <v>1163</v>
      </c>
      <c r="E1919" s="410"/>
      <c r="F1919" s="282" t="s">
        <v>1130</v>
      </c>
      <c r="G1919">
        <f t="shared" ca="1" si="30"/>
        <v>0</v>
      </c>
    </row>
    <row r="1920" spans="1:7" ht="15.75" hidden="1" customHeight="1">
      <c r="A1920" s="411"/>
      <c r="B1920" s="407"/>
      <c r="C1920" s="410"/>
      <c r="D1920" s="410" t="s">
        <v>1164</v>
      </c>
      <c r="E1920" s="410"/>
      <c r="F1920" s="282" t="s">
        <v>824</v>
      </c>
      <c r="G1920">
        <f t="shared" ca="1" si="30"/>
        <v>24</v>
      </c>
    </row>
    <row r="1921" spans="1:7" ht="51.75" hidden="1" customHeight="1">
      <c r="A1921" s="407" t="s">
        <v>1150</v>
      </c>
      <c r="B1921" s="407"/>
      <c r="C1921" s="408" t="s">
        <v>1158</v>
      </c>
      <c r="D1921" s="409" t="s">
        <v>1165</v>
      </c>
      <c r="E1921" s="280" t="s">
        <v>1168</v>
      </c>
      <c r="F1921" s="282" t="s">
        <v>1130</v>
      </c>
      <c r="G1921">
        <f t="shared" ca="1" si="30"/>
        <v>15</v>
      </c>
    </row>
    <row r="1922" spans="1:7" ht="51" hidden="1">
      <c r="A1922" s="407"/>
      <c r="B1922" s="407"/>
      <c r="C1922" s="408"/>
      <c r="D1922" s="409"/>
      <c r="E1922" s="280" t="s">
        <v>1169</v>
      </c>
      <c r="F1922" s="282" t="s">
        <v>824</v>
      </c>
      <c r="G1922">
        <f t="shared" ca="1" si="30"/>
        <v>22</v>
      </c>
    </row>
    <row r="1923" spans="1:7" ht="25.5" hidden="1">
      <c r="A1923" s="407"/>
      <c r="B1923" s="407"/>
      <c r="C1923" s="408"/>
      <c r="D1923" s="409"/>
      <c r="E1923" s="280" t="s">
        <v>1170</v>
      </c>
      <c r="F1923" s="282" t="s">
        <v>824</v>
      </c>
      <c r="G1923">
        <f t="shared" ca="1" si="30"/>
        <v>4</v>
      </c>
    </row>
    <row r="1924" spans="1:7" ht="51.75" hidden="1" customHeight="1">
      <c r="A1924" s="407"/>
      <c r="B1924" s="407"/>
      <c r="C1924" s="408"/>
      <c r="D1924" s="409" t="s">
        <v>1166</v>
      </c>
      <c r="E1924" s="280" t="s">
        <v>1171</v>
      </c>
      <c r="F1924" s="282" t="s">
        <v>1130</v>
      </c>
      <c r="G1924">
        <f t="shared" ca="1" si="30"/>
        <v>0</v>
      </c>
    </row>
    <row r="1925" spans="1:7" ht="51" hidden="1">
      <c r="A1925" s="407"/>
      <c r="B1925" s="407"/>
      <c r="C1925" s="408"/>
      <c r="D1925" s="409"/>
      <c r="E1925" s="280" t="s">
        <v>1169</v>
      </c>
      <c r="F1925" s="282" t="s">
        <v>824</v>
      </c>
      <c r="G1925">
        <f t="shared" ca="1" si="30"/>
        <v>0</v>
      </c>
    </row>
    <row r="1926" spans="1:7" ht="25.5" hidden="1">
      <c r="A1926" s="407"/>
      <c r="B1926" s="407"/>
      <c r="C1926" s="408"/>
      <c r="D1926" s="409"/>
      <c r="E1926" s="280" t="s">
        <v>1170</v>
      </c>
      <c r="F1926" s="282" t="s">
        <v>824</v>
      </c>
      <c r="G1926">
        <f t="shared" ca="1" si="30"/>
        <v>0</v>
      </c>
    </row>
    <row r="1927" spans="1:7" ht="15.75" hidden="1" customHeight="1">
      <c r="A1927" s="407"/>
      <c r="B1927" s="407"/>
      <c r="C1927" s="408" t="s">
        <v>1159</v>
      </c>
      <c r="D1927" s="408"/>
      <c r="E1927" s="408"/>
      <c r="F1927" s="282" t="s">
        <v>824</v>
      </c>
      <c r="G1927">
        <f t="shared" ca="1" si="30"/>
        <v>0</v>
      </c>
    </row>
    <row r="1928" spans="1:7" ht="15.75" hidden="1" customHeight="1">
      <c r="A1928" s="407"/>
      <c r="B1928" s="407"/>
      <c r="C1928" s="408" t="s">
        <v>1160</v>
      </c>
      <c r="D1928" s="408"/>
      <c r="E1928" s="408"/>
      <c r="F1928" s="282" t="s">
        <v>824</v>
      </c>
      <c r="G1928">
        <f t="shared" ca="1" si="30"/>
        <v>24</v>
      </c>
    </row>
    <row r="1929" spans="1:7" hidden="1">
      <c r="A1929" s="411" t="s">
        <v>1149</v>
      </c>
      <c r="B1929" s="412" t="s">
        <v>1488</v>
      </c>
      <c r="C1929" s="412"/>
      <c r="D1929" s="412"/>
      <c r="E1929" s="412"/>
      <c r="F1929" s="277" t="s">
        <v>786</v>
      </c>
      <c r="G1929" t="str">
        <f t="shared" ca="1" si="30"/>
        <v>6 класс</v>
      </c>
    </row>
    <row r="1930" spans="1:7" ht="15.75" hidden="1" customHeight="1">
      <c r="A1930" s="411"/>
      <c r="B1930" s="407" t="s">
        <v>1060</v>
      </c>
      <c r="C1930" s="413" t="s">
        <v>1065</v>
      </c>
      <c r="D1930" s="413"/>
      <c r="E1930" s="413"/>
      <c r="F1930" s="279" t="s">
        <v>890</v>
      </c>
      <c r="G1930">
        <f t="shared" ca="1" si="30"/>
        <v>13</v>
      </c>
    </row>
    <row r="1931" spans="1:7" ht="15.75" hidden="1" customHeight="1">
      <c r="A1931" s="411"/>
      <c r="B1931" s="407"/>
      <c r="C1931" s="410" t="s">
        <v>1066</v>
      </c>
      <c r="D1931" s="410"/>
      <c r="E1931" s="410"/>
      <c r="F1931" s="281" t="s">
        <v>890</v>
      </c>
      <c r="G1931">
        <f t="shared" ca="1" si="30"/>
        <v>15</v>
      </c>
    </row>
    <row r="1932" spans="1:7" ht="15.75" hidden="1" customHeight="1">
      <c r="A1932" s="411"/>
      <c r="B1932" s="407"/>
      <c r="C1932" s="410" t="s">
        <v>1067</v>
      </c>
      <c r="D1932" s="410"/>
      <c r="E1932" s="410"/>
      <c r="F1932" s="281" t="s">
        <v>890</v>
      </c>
      <c r="G1932">
        <f t="shared" ca="1" si="30"/>
        <v>1</v>
      </c>
    </row>
    <row r="1933" spans="1:7" ht="15.75" hidden="1" customHeight="1">
      <c r="A1933" s="411"/>
      <c r="B1933" s="407"/>
      <c r="C1933" s="410" t="s">
        <v>1068</v>
      </c>
      <c r="D1933" s="410"/>
      <c r="E1933" s="410"/>
      <c r="F1933" s="281" t="s">
        <v>890</v>
      </c>
      <c r="G1933">
        <f t="shared" ca="1" si="30"/>
        <v>10</v>
      </c>
    </row>
    <row r="1934" spans="1:7" ht="15.75" hidden="1" customHeight="1">
      <c r="A1934" s="411"/>
      <c r="B1934" s="407"/>
      <c r="C1934" s="410" t="s">
        <v>1069</v>
      </c>
      <c r="D1934" s="410" t="s">
        <v>1098</v>
      </c>
      <c r="E1934" s="410"/>
      <c r="F1934" s="281" t="s">
        <v>890</v>
      </c>
      <c r="G1934">
        <f t="shared" ca="1" si="30"/>
        <v>1</v>
      </c>
    </row>
    <row r="1935" spans="1:7" ht="15.75" hidden="1" customHeight="1">
      <c r="A1935" s="411"/>
      <c r="B1935" s="407"/>
      <c r="C1935" s="410"/>
      <c r="D1935" s="410" t="s">
        <v>1099</v>
      </c>
      <c r="E1935" s="410"/>
      <c r="F1935" s="281" t="s">
        <v>890</v>
      </c>
      <c r="G1935">
        <f t="shared" ca="1" si="30"/>
        <v>5</v>
      </c>
    </row>
    <row r="1936" spans="1:7" ht="15.75" hidden="1" customHeight="1">
      <c r="A1936" s="411"/>
      <c r="B1936" s="407"/>
      <c r="C1936" s="410"/>
      <c r="D1936" s="410" t="s">
        <v>1100</v>
      </c>
      <c r="E1936" s="410"/>
      <c r="F1936" s="281" t="s">
        <v>890</v>
      </c>
      <c r="G1936">
        <f t="shared" ca="1" si="30"/>
        <v>2</v>
      </c>
    </row>
    <row r="1937" spans="1:7" ht="26.25" hidden="1" customHeight="1">
      <c r="A1937" s="411"/>
      <c r="B1937" s="407" t="s">
        <v>1152</v>
      </c>
      <c r="C1937" s="410" t="s">
        <v>1071</v>
      </c>
      <c r="D1937" s="410" t="s">
        <v>1161</v>
      </c>
      <c r="E1937" s="280" t="s">
        <v>1114</v>
      </c>
      <c r="F1937" s="282" t="s">
        <v>824</v>
      </c>
      <c r="G1937">
        <f t="shared" ca="1" si="30"/>
        <v>0</v>
      </c>
    </row>
    <row r="1938" spans="1:7" hidden="1">
      <c r="A1938" s="411"/>
      <c r="B1938" s="407"/>
      <c r="C1938" s="410"/>
      <c r="D1938" s="410"/>
      <c r="E1938" s="280" t="s">
        <v>1115</v>
      </c>
      <c r="F1938" s="282" t="s">
        <v>824</v>
      </c>
      <c r="G1938">
        <f t="shared" ca="1" si="30"/>
        <v>0</v>
      </c>
    </row>
    <row r="1939" spans="1:7" ht="38.25" hidden="1">
      <c r="A1939" s="411"/>
      <c r="B1939" s="407"/>
      <c r="C1939" s="410"/>
      <c r="D1939" s="410"/>
      <c r="E1939" s="280" t="s">
        <v>1167</v>
      </c>
      <c r="F1939" s="282" t="s">
        <v>824</v>
      </c>
      <c r="G1939">
        <f t="shared" ca="1" si="30"/>
        <v>0</v>
      </c>
    </row>
    <row r="1940" spans="1:7" ht="15.75" hidden="1" customHeight="1">
      <c r="A1940" s="411"/>
      <c r="B1940" s="407"/>
      <c r="C1940" s="410"/>
      <c r="D1940" s="410" t="s">
        <v>1162</v>
      </c>
      <c r="E1940" s="410"/>
      <c r="F1940" s="282" t="s">
        <v>824</v>
      </c>
      <c r="G1940">
        <f t="shared" ca="1" si="30"/>
        <v>0</v>
      </c>
    </row>
    <row r="1941" spans="1:7" ht="15.75" hidden="1" customHeight="1">
      <c r="A1941" s="411"/>
      <c r="B1941" s="407"/>
      <c r="C1941" s="414" t="s">
        <v>1072</v>
      </c>
      <c r="D1941" s="410" t="s">
        <v>1103</v>
      </c>
      <c r="E1941" s="410"/>
      <c r="F1941" s="282" t="s">
        <v>824</v>
      </c>
      <c r="G1941">
        <f t="shared" ca="1" si="30"/>
        <v>13</v>
      </c>
    </row>
    <row r="1942" spans="1:7" ht="15.75" hidden="1" customHeight="1">
      <c r="A1942" s="411"/>
      <c r="B1942" s="407"/>
      <c r="C1942" s="414"/>
      <c r="D1942" s="410" t="s">
        <v>1104</v>
      </c>
      <c r="E1942" s="410"/>
      <c r="F1942" s="282" t="s">
        <v>824</v>
      </c>
      <c r="G1942" t="str">
        <f t="shared" ca="1" si="30"/>
        <v/>
      </c>
    </row>
    <row r="1943" spans="1:7" ht="15.75" hidden="1" customHeight="1">
      <c r="A1943" s="411"/>
      <c r="B1943" s="407"/>
      <c r="C1943" s="410" t="s">
        <v>1154</v>
      </c>
      <c r="D1943" s="410"/>
      <c r="E1943" s="410"/>
      <c r="F1943" s="282" t="s">
        <v>786</v>
      </c>
      <c r="G1943" t="str">
        <f t="shared" ca="1" si="30"/>
        <v>в первую смену</v>
      </c>
    </row>
    <row r="1944" spans="1:7" hidden="1">
      <c r="A1944" s="411"/>
      <c r="B1944" s="407"/>
      <c r="C1944" s="280"/>
      <c r="D1944" s="280"/>
      <c r="E1944" s="280" t="s">
        <v>1117</v>
      </c>
      <c r="F1944" s="282" t="s">
        <v>786</v>
      </c>
      <c r="G1944">
        <f t="shared" ca="1" si="30"/>
        <v>0</v>
      </c>
    </row>
    <row r="1945" spans="1:7" ht="15.75" hidden="1" customHeight="1">
      <c r="A1945" s="411"/>
      <c r="B1945" s="407"/>
      <c r="C1945" s="410" t="s">
        <v>1155</v>
      </c>
      <c r="D1945" s="410"/>
      <c r="E1945" s="410" t="s">
        <v>1118</v>
      </c>
      <c r="F1945" s="282" t="s">
        <v>786</v>
      </c>
      <c r="G1945">
        <f t="shared" ca="1" si="30"/>
        <v>0</v>
      </c>
    </row>
    <row r="1946" spans="1:7" hidden="1">
      <c r="A1946" s="411"/>
      <c r="B1946" s="407"/>
      <c r="C1946" s="410"/>
      <c r="D1946" s="410"/>
      <c r="E1946" s="410"/>
      <c r="F1946" s="282" t="s">
        <v>824</v>
      </c>
      <c r="G1946">
        <f t="shared" ca="1" si="30"/>
        <v>0</v>
      </c>
    </row>
    <row r="1947" spans="1:7" ht="15.75" hidden="1" customHeight="1">
      <c r="A1947" s="411"/>
      <c r="B1947" s="407"/>
      <c r="C1947" s="410"/>
      <c r="D1947" s="410"/>
      <c r="E1947" s="410" t="s">
        <v>1118</v>
      </c>
      <c r="F1947" s="282" t="s">
        <v>786</v>
      </c>
      <c r="G1947">
        <f t="shared" ca="1" si="30"/>
        <v>0</v>
      </c>
    </row>
    <row r="1948" spans="1:7" hidden="1">
      <c r="A1948" s="411"/>
      <c r="B1948" s="407"/>
      <c r="C1948" s="410"/>
      <c r="D1948" s="410"/>
      <c r="E1948" s="410"/>
      <c r="F1948" s="282" t="s">
        <v>824</v>
      </c>
      <c r="G1948">
        <f t="shared" ca="1" si="30"/>
        <v>0</v>
      </c>
    </row>
    <row r="1949" spans="1:7" ht="15.75" hidden="1" customHeight="1">
      <c r="A1949" s="411"/>
      <c r="B1949" s="410" t="s">
        <v>1153</v>
      </c>
      <c r="C1949" s="410"/>
      <c r="D1949" s="410"/>
      <c r="E1949" s="280" t="s">
        <v>1119</v>
      </c>
      <c r="F1949" s="282" t="s">
        <v>1125</v>
      </c>
      <c r="G1949">
        <f t="shared" ca="1" si="30"/>
        <v>1</v>
      </c>
    </row>
    <row r="1950" spans="1:7" hidden="1">
      <c r="A1950" s="411"/>
      <c r="B1950" s="410"/>
      <c r="C1950" s="410"/>
      <c r="D1950" s="410"/>
      <c r="E1950" s="280" t="s">
        <v>1120</v>
      </c>
      <c r="F1950" s="282" t="s">
        <v>824</v>
      </c>
      <c r="G1950">
        <f t="shared" ca="1" si="30"/>
        <v>13</v>
      </c>
    </row>
    <row r="1951" spans="1:7" ht="15.75" hidden="1" customHeight="1">
      <c r="A1951" s="411"/>
      <c r="B1951" s="407" t="s">
        <v>1062</v>
      </c>
      <c r="C1951" s="410" t="s">
        <v>1156</v>
      </c>
      <c r="D1951" s="410" t="s">
        <v>1105</v>
      </c>
      <c r="E1951" s="280" t="s">
        <v>1121</v>
      </c>
      <c r="F1951" s="282" t="s">
        <v>824</v>
      </c>
      <c r="G1951">
        <f t="shared" ca="1" si="30"/>
        <v>0</v>
      </c>
    </row>
    <row r="1952" spans="1:7" hidden="1">
      <c r="A1952" s="411"/>
      <c r="B1952" s="407"/>
      <c r="C1952" s="410"/>
      <c r="D1952" s="410"/>
      <c r="E1952" s="280" t="s">
        <v>1122</v>
      </c>
      <c r="F1952" s="282" t="s">
        <v>824</v>
      </c>
      <c r="G1952">
        <f t="shared" ca="1" si="30"/>
        <v>0</v>
      </c>
    </row>
    <row r="1953" spans="1:7" ht="15.75" hidden="1" customHeight="1">
      <c r="A1953" s="411"/>
      <c r="B1953" s="407"/>
      <c r="C1953" s="410"/>
      <c r="D1953" s="410" t="s">
        <v>1106</v>
      </c>
      <c r="E1953" s="280" t="s">
        <v>1121</v>
      </c>
      <c r="F1953" s="282" t="s">
        <v>824</v>
      </c>
      <c r="G1953">
        <f t="shared" ca="1" si="30"/>
        <v>0</v>
      </c>
    </row>
    <row r="1954" spans="1:7" hidden="1">
      <c r="A1954" s="411"/>
      <c r="B1954" s="407"/>
      <c r="C1954" s="410"/>
      <c r="D1954" s="410"/>
      <c r="E1954" s="280" t="s">
        <v>1122</v>
      </c>
      <c r="F1954" s="282" t="s">
        <v>824</v>
      </c>
      <c r="G1954">
        <f t="shared" ca="1" si="30"/>
        <v>0</v>
      </c>
    </row>
    <row r="1955" spans="1:7" ht="15.75" hidden="1" customHeight="1">
      <c r="A1955" s="411"/>
      <c r="B1955" s="407"/>
      <c r="C1955" s="410"/>
      <c r="D1955" s="410" t="s">
        <v>1107</v>
      </c>
      <c r="E1955" s="280" t="s">
        <v>1121</v>
      </c>
      <c r="F1955" s="282" t="s">
        <v>824</v>
      </c>
      <c r="G1955">
        <f t="shared" ca="1" si="30"/>
        <v>9</v>
      </c>
    </row>
    <row r="1956" spans="1:7" hidden="1">
      <c r="A1956" s="411"/>
      <c r="B1956" s="407"/>
      <c r="C1956" s="410"/>
      <c r="D1956" s="410"/>
      <c r="E1956" s="280" t="s">
        <v>1122</v>
      </c>
      <c r="F1956" s="282" t="s">
        <v>824</v>
      </c>
      <c r="G1956">
        <f t="shared" ca="1" si="30"/>
        <v>0</v>
      </c>
    </row>
    <row r="1957" spans="1:7" ht="15.75" hidden="1" customHeight="1">
      <c r="A1957" s="411"/>
      <c r="B1957" s="407"/>
      <c r="C1957" s="410"/>
      <c r="D1957" s="410" t="s">
        <v>1108</v>
      </c>
      <c r="E1957" s="280" t="s">
        <v>1121</v>
      </c>
      <c r="F1957" s="282" t="s">
        <v>824</v>
      </c>
      <c r="G1957">
        <f t="shared" ref="G1957:G2020" ca="1" si="31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1958" spans="1:7" hidden="1">
      <c r="A1958" s="411"/>
      <c r="B1958" s="407"/>
      <c r="C1958" s="410"/>
      <c r="D1958" s="410"/>
      <c r="E1958" s="280" t="s">
        <v>1122</v>
      </c>
      <c r="F1958" s="282" t="s">
        <v>824</v>
      </c>
      <c r="G1958">
        <f t="shared" ca="1" si="31"/>
        <v>0</v>
      </c>
    </row>
    <row r="1959" spans="1:7" ht="15.75" hidden="1" customHeight="1">
      <c r="A1959" s="411"/>
      <c r="B1959" s="407"/>
      <c r="C1959" s="410"/>
      <c r="D1959" s="410" t="s">
        <v>1109</v>
      </c>
      <c r="E1959" s="280" t="s">
        <v>1121</v>
      </c>
      <c r="F1959" s="282" t="s">
        <v>824</v>
      </c>
      <c r="G1959">
        <f t="shared" ca="1" si="31"/>
        <v>0</v>
      </c>
    </row>
    <row r="1960" spans="1:7" hidden="1">
      <c r="A1960" s="411"/>
      <c r="B1960" s="407"/>
      <c r="C1960" s="410"/>
      <c r="D1960" s="410"/>
      <c r="E1960" s="280" t="s">
        <v>1122</v>
      </c>
      <c r="F1960" s="282" t="s">
        <v>824</v>
      </c>
      <c r="G1960">
        <f t="shared" ca="1" si="31"/>
        <v>0</v>
      </c>
    </row>
    <row r="1961" spans="1:7" ht="15.75" hidden="1" customHeight="1">
      <c r="A1961" s="411"/>
      <c r="B1961" s="407"/>
      <c r="C1961" s="410"/>
      <c r="D1961" s="410" t="s">
        <v>1110</v>
      </c>
      <c r="E1961" s="280" t="s">
        <v>1121</v>
      </c>
      <c r="F1961" s="282" t="s">
        <v>824</v>
      </c>
      <c r="G1961">
        <f t="shared" ca="1" si="31"/>
        <v>0</v>
      </c>
    </row>
    <row r="1962" spans="1:7" hidden="1">
      <c r="A1962" s="411"/>
      <c r="B1962" s="407"/>
      <c r="C1962" s="410"/>
      <c r="D1962" s="410"/>
      <c r="E1962" s="280" t="s">
        <v>1122</v>
      </c>
      <c r="F1962" s="282" t="s">
        <v>824</v>
      </c>
      <c r="G1962">
        <f t="shared" ca="1" si="31"/>
        <v>0</v>
      </c>
    </row>
    <row r="1963" spans="1:7" ht="15.75" hidden="1" customHeight="1">
      <c r="A1963" s="411"/>
      <c r="B1963" s="407"/>
      <c r="C1963" s="410" t="s">
        <v>1157</v>
      </c>
      <c r="D1963" s="410" t="s">
        <v>1163</v>
      </c>
      <c r="E1963" s="410"/>
      <c r="F1963" s="282" t="s">
        <v>1130</v>
      </c>
      <c r="G1963">
        <f t="shared" ca="1" si="31"/>
        <v>0</v>
      </c>
    </row>
    <row r="1964" spans="1:7" ht="15.75" hidden="1" customHeight="1">
      <c r="A1964" s="411"/>
      <c r="B1964" s="407"/>
      <c r="C1964" s="410"/>
      <c r="D1964" s="410" t="s">
        <v>1164</v>
      </c>
      <c r="E1964" s="410"/>
      <c r="F1964" s="282" t="s">
        <v>824</v>
      </c>
      <c r="G1964">
        <f t="shared" ca="1" si="31"/>
        <v>13</v>
      </c>
    </row>
    <row r="1965" spans="1:7" ht="51.75" hidden="1" customHeight="1">
      <c r="A1965" s="407" t="s">
        <v>1150</v>
      </c>
      <c r="B1965" s="407"/>
      <c r="C1965" s="408" t="s">
        <v>1158</v>
      </c>
      <c r="D1965" s="409" t="s">
        <v>1165</v>
      </c>
      <c r="E1965" s="280" t="s">
        <v>1168</v>
      </c>
      <c r="F1965" s="282" t="s">
        <v>1130</v>
      </c>
      <c r="G1965">
        <f t="shared" ca="1" si="31"/>
        <v>0</v>
      </c>
    </row>
    <row r="1966" spans="1:7" ht="51" hidden="1">
      <c r="A1966" s="407"/>
      <c r="B1966" s="407"/>
      <c r="C1966" s="408"/>
      <c r="D1966" s="409"/>
      <c r="E1966" s="280" t="s">
        <v>1169</v>
      </c>
      <c r="F1966" s="282" t="s">
        <v>824</v>
      </c>
      <c r="G1966">
        <f t="shared" ca="1" si="31"/>
        <v>0</v>
      </c>
    </row>
    <row r="1967" spans="1:7" ht="25.5" hidden="1">
      <c r="A1967" s="407"/>
      <c r="B1967" s="407"/>
      <c r="C1967" s="408"/>
      <c r="D1967" s="409"/>
      <c r="E1967" s="280" t="s">
        <v>1170</v>
      </c>
      <c r="F1967" s="282" t="s">
        <v>824</v>
      </c>
      <c r="G1967">
        <f t="shared" ca="1" si="31"/>
        <v>0</v>
      </c>
    </row>
    <row r="1968" spans="1:7" ht="51.75" hidden="1" customHeight="1">
      <c r="A1968" s="407"/>
      <c r="B1968" s="407"/>
      <c r="C1968" s="408"/>
      <c r="D1968" s="409" t="s">
        <v>1166</v>
      </c>
      <c r="E1968" s="280" t="s">
        <v>1171</v>
      </c>
      <c r="F1968" s="282" t="s">
        <v>1130</v>
      </c>
      <c r="G1968">
        <f t="shared" ca="1" si="31"/>
        <v>0</v>
      </c>
    </row>
    <row r="1969" spans="1:7" ht="51" hidden="1">
      <c r="A1969" s="407"/>
      <c r="B1969" s="407"/>
      <c r="C1969" s="408"/>
      <c r="D1969" s="409"/>
      <c r="E1969" s="280" t="s">
        <v>1169</v>
      </c>
      <c r="F1969" s="282" t="s">
        <v>824</v>
      </c>
      <c r="G1969">
        <f t="shared" ca="1" si="31"/>
        <v>0</v>
      </c>
    </row>
    <row r="1970" spans="1:7" ht="25.5" hidden="1">
      <c r="A1970" s="407"/>
      <c r="B1970" s="407"/>
      <c r="C1970" s="408"/>
      <c r="D1970" s="409"/>
      <c r="E1970" s="280" t="s">
        <v>1170</v>
      </c>
      <c r="F1970" s="282" t="s">
        <v>824</v>
      </c>
      <c r="G1970">
        <f t="shared" ca="1" si="31"/>
        <v>0</v>
      </c>
    </row>
    <row r="1971" spans="1:7" ht="15.75" hidden="1" customHeight="1">
      <c r="A1971" s="407"/>
      <c r="B1971" s="407"/>
      <c r="C1971" s="408" t="s">
        <v>1159</v>
      </c>
      <c r="D1971" s="408"/>
      <c r="E1971" s="408"/>
      <c r="F1971" s="282" t="s">
        <v>824</v>
      </c>
      <c r="G1971">
        <f t="shared" ca="1" si="31"/>
        <v>0</v>
      </c>
    </row>
    <row r="1972" spans="1:7" ht="15.75" hidden="1" customHeight="1">
      <c r="A1972" s="407"/>
      <c r="B1972" s="407"/>
      <c r="C1972" s="408" t="s">
        <v>1160</v>
      </c>
      <c r="D1972" s="408"/>
      <c r="E1972" s="408"/>
      <c r="F1972" s="282" t="s">
        <v>824</v>
      </c>
      <c r="G1972">
        <f t="shared" ca="1" si="31"/>
        <v>13</v>
      </c>
    </row>
    <row r="1973" spans="1:7" hidden="1">
      <c r="A1973" s="411" t="s">
        <v>1149</v>
      </c>
      <c r="B1973" s="412" t="s">
        <v>1488</v>
      </c>
      <c r="C1973" s="412"/>
      <c r="D1973" s="412"/>
      <c r="E1973" s="412"/>
      <c r="F1973" s="277" t="s">
        <v>786</v>
      </c>
      <c r="G1973" t="str">
        <f t="shared" ca="1" si="31"/>
        <v>7 класс</v>
      </c>
    </row>
    <row r="1974" spans="1:7" ht="15.75" hidden="1" customHeight="1">
      <c r="A1974" s="411"/>
      <c r="B1974" s="407" t="s">
        <v>1060</v>
      </c>
      <c r="C1974" s="413" t="s">
        <v>1065</v>
      </c>
      <c r="D1974" s="413"/>
      <c r="E1974" s="413"/>
      <c r="F1974" s="279" t="s">
        <v>890</v>
      </c>
      <c r="G1974">
        <f t="shared" ca="1" si="31"/>
        <v>27</v>
      </c>
    </row>
    <row r="1975" spans="1:7" ht="15.75" hidden="1" customHeight="1">
      <c r="A1975" s="411"/>
      <c r="B1975" s="407"/>
      <c r="C1975" s="410" t="s">
        <v>1066</v>
      </c>
      <c r="D1975" s="410"/>
      <c r="E1975" s="410"/>
      <c r="F1975" s="281" t="s">
        <v>890</v>
      </c>
      <c r="G1975">
        <f t="shared" ca="1" si="31"/>
        <v>0</v>
      </c>
    </row>
    <row r="1976" spans="1:7" ht="15.75" hidden="1" customHeight="1">
      <c r="A1976" s="411"/>
      <c r="B1976" s="407"/>
      <c r="C1976" s="410" t="s">
        <v>1067</v>
      </c>
      <c r="D1976" s="410"/>
      <c r="E1976" s="410"/>
      <c r="F1976" s="281" t="s">
        <v>890</v>
      </c>
      <c r="G1976">
        <f t="shared" ca="1" si="31"/>
        <v>0</v>
      </c>
    </row>
    <row r="1977" spans="1:7" ht="15.75" hidden="1" customHeight="1">
      <c r="A1977" s="411"/>
      <c r="B1977" s="407"/>
      <c r="C1977" s="410" t="s">
        <v>1068</v>
      </c>
      <c r="D1977" s="410"/>
      <c r="E1977" s="410"/>
      <c r="F1977" s="281" t="s">
        <v>890</v>
      </c>
      <c r="G1977">
        <f t="shared" ca="1" si="31"/>
        <v>6</v>
      </c>
    </row>
    <row r="1978" spans="1:7" ht="15.75" hidden="1" customHeight="1">
      <c r="A1978" s="411"/>
      <c r="B1978" s="407"/>
      <c r="C1978" s="410" t="s">
        <v>1069</v>
      </c>
      <c r="D1978" s="410" t="s">
        <v>1098</v>
      </c>
      <c r="E1978" s="410"/>
      <c r="F1978" s="281" t="s">
        <v>890</v>
      </c>
      <c r="G1978">
        <f t="shared" ca="1" si="31"/>
        <v>1</v>
      </c>
    </row>
    <row r="1979" spans="1:7" ht="15.75" hidden="1" customHeight="1">
      <c r="A1979" s="411"/>
      <c r="B1979" s="407"/>
      <c r="C1979" s="410"/>
      <c r="D1979" s="410" t="s">
        <v>1099</v>
      </c>
      <c r="E1979" s="410"/>
      <c r="F1979" s="281" t="s">
        <v>890</v>
      </c>
      <c r="G1979">
        <f t="shared" ca="1" si="31"/>
        <v>4</v>
      </c>
    </row>
    <row r="1980" spans="1:7" ht="15.75" hidden="1" customHeight="1">
      <c r="A1980" s="411"/>
      <c r="B1980" s="407"/>
      <c r="C1980" s="410"/>
      <c r="D1980" s="410" t="s">
        <v>1100</v>
      </c>
      <c r="E1980" s="410"/>
      <c r="F1980" s="281" t="s">
        <v>890</v>
      </c>
      <c r="G1980">
        <f t="shared" ca="1" si="31"/>
        <v>0</v>
      </c>
    </row>
    <row r="1981" spans="1:7" ht="26.25" hidden="1" customHeight="1">
      <c r="A1981" s="411"/>
      <c r="B1981" s="407" t="s">
        <v>1152</v>
      </c>
      <c r="C1981" s="410" t="s">
        <v>1071</v>
      </c>
      <c r="D1981" s="410" t="s">
        <v>1161</v>
      </c>
      <c r="E1981" s="280" t="s">
        <v>1114</v>
      </c>
      <c r="F1981" s="282" t="s">
        <v>824</v>
      </c>
      <c r="G1981">
        <f t="shared" ca="1" si="31"/>
        <v>0</v>
      </c>
    </row>
    <row r="1982" spans="1:7" hidden="1">
      <c r="A1982" s="411"/>
      <c r="B1982" s="407"/>
      <c r="C1982" s="410"/>
      <c r="D1982" s="410"/>
      <c r="E1982" s="280" t="s">
        <v>1115</v>
      </c>
      <c r="F1982" s="282" t="s">
        <v>824</v>
      </c>
      <c r="G1982">
        <f t="shared" ca="1" si="31"/>
        <v>0</v>
      </c>
    </row>
    <row r="1983" spans="1:7" ht="38.25" hidden="1">
      <c r="A1983" s="411"/>
      <c r="B1983" s="407"/>
      <c r="C1983" s="410"/>
      <c r="D1983" s="410"/>
      <c r="E1983" s="280" t="s">
        <v>1167</v>
      </c>
      <c r="F1983" s="282" t="s">
        <v>824</v>
      </c>
      <c r="G1983">
        <f t="shared" ca="1" si="31"/>
        <v>0</v>
      </c>
    </row>
    <row r="1984" spans="1:7" ht="15.75" hidden="1" customHeight="1">
      <c r="A1984" s="411"/>
      <c r="B1984" s="407"/>
      <c r="C1984" s="410"/>
      <c r="D1984" s="410" t="s">
        <v>1162</v>
      </c>
      <c r="E1984" s="410"/>
      <c r="F1984" s="282" t="s">
        <v>824</v>
      </c>
      <c r="G1984">
        <f t="shared" ca="1" si="31"/>
        <v>0</v>
      </c>
    </row>
    <row r="1985" spans="1:7" ht="15.75" hidden="1" customHeight="1">
      <c r="A1985" s="411"/>
      <c r="B1985" s="407"/>
      <c r="C1985" s="414" t="s">
        <v>1072</v>
      </c>
      <c r="D1985" s="410" t="s">
        <v>1103</v>
      </c>
      <c r="E1985" s="410"/>
      <c r="F1985" s="282" t="s">
        <v>824</v>
      </c>
      <c r="G1985">
        <f t="shared" ca="1" si="31"/>
        <v>27</v>
      </c>
    </row>
    <row r="1986" spans="1:7" ht="15.75" hidden="1" customHeight="1">
      <c r="A1986" s="411"/>
      <c r="B1986" s="407"/>
      <c r="C1986" s="414"/>
      <c r="D1986" s="410" t="s">
        <v>1104</v>
      </c>
      <c r="E1986" s="410"/>
      <c r="F1986" s="282" t="s">
        <v>824</v>
      </c>
      <c r="G1986" t="str">
        <f t="shared" ca="1" si="31"/>
        <v/>
      </c>
    </row>
    <row r="1987" spans="1:7" ht="15.75" hidden="1" customHeight="1">
      <c r="A1987" s="411"/>
      <c r="B1987" s="407"/>
      <c r="C1987" s="410" t="s">
        <v>1154</v>
      </c>
      <c r="D1987" s="410"/>
      <c r="E1987" s="410"/>
      <c r="F1987" s="282" t="s">
        <v>786</v>
      </c>
      <c r="G1987" t="str">
        <f t="shared" ca="1" si="31"/>
        <v xml:space="preserve">во вторую смену </v>
      </c>
    </row>
    <row r="1988" spans="1:7" hidden="1">
      <c r="A1988" s="411"/>
      <c r="B1988" s="407"/>
      <c r="C1988" s="280"/>
      <c r="D1988" s="280"/>
      <c r="E1988" s="280" t="s">
        <v>1117</v>
      </c>
      <c r="F1988" s="282" t="s">
        <v>786</v>
      </c>
      <c r="G1988">
        <f t="shared" ca="1" si="31"/>
        <v>0</v>
      </c>
    </row>
    <row r="1989" spans="1:7" ht="15.75" hidden="1" customHeight="1">
      <c r="A1989" s="411"/>
      <c r="B1989" s="407"/>
      <c r="C1989" s="410" t="s">
        <v>1155</v>
      </c>
      <c r="D1989" s="410"/>
      <c r="E1989" s="410" t="s">
        <v>1118</v>
      </c>
      <c r="F1989" s="282" t="s">
        <v>786</v>
      </c>
      <c r="G1989">
        <f t="shared" ca="1" si="31"/>
        <v>0</v>
      </c>
    </row>
    <row r="1990" spans="1:7" hidden="1">
      <c r="A1990" s="411"/>
      <c r="B1990" s="407"/>
      <c r="C1990" s="410"/>
      <c r="D1990" s="410"/>
      <c r="E1990" s="410"/>
      <c r="F1990" s="282" t="s">
        <v>824</v>
      </c>
      <c r="G1990">
        <f t="shared" ca="1" si="31"/>
        <v>0</v>
      </c>
    </row>
    <row r="1991" spans="1:7" ht="15.75" hidden="1" customHeight="1">
      <c r="A1991" s="411"/>
      <c r="B1991" s="407"/>
      <c r="C1991" s="410"/>
      <c r="D1991" s="410"/>
      <c r="E1991" s="410" t="s">
        <v>1118</v>
      </c>
      <c r="F1991" s="282" t="s">
        <v>786</v>
      </c>
      <c r="G1991">
        <f t="shared" ca="1" si="31"/>
        <v>0</v>
      </c>
    </row>
    <row r="1992" spans="1:7" hidden="1">
      <c r="A1992" s="411"/>
      <c r="B1992" s="407"/>
      <c r="C1992" s="410"/>
      <c r="D1992" s="410"/>
      <c r="E1992" s="410"/>
      <c r="F1992" s="282" t="s">
        <v>824</v>
      </c>
      <c r="G1992">
        <f t="shared" ca="1" si="31"/>
        <v>0</v>
      </c>
    </row>
    <row r="1993" spans="1:7" ht="15.75" hidden="1" customHeight="1">
      <c r="A1993" s="411"/>
      <c r="B1993" s="410" t="s">
        <v>1153</v>
      </c>
      <c r="C1993" s="410"/>
      <c r="D1993" s="410"/>
      <c r="E1993" s="280" t="s">
        <v>1119</v>
      </c>
      <c r="F1993" s="282" t="s">
        <v>1125</v>
      </c>
      <c r="G1993">
        <f t="shared" ca="1" si="31"/>
        <v>1</v>
      </c>
    </row>
    <row r="1994" spans="1:7" hidden="1">
      <c r="A1994" s="411"/>
      <c r="B1994" s="410"/>
      <c r="C1994" s="410"/>
      <c r="D1994" s="410"/>
      <c r="E1994" s="280" t="s">
        <v>1120</v>
      </c>
      <c r="F1994" s="282" t="s">
        <v>824</v>
      </c>
      <c r="G1994">
        <f t="shared" ca="1" si="31"/>
        <v>27</v>
      </c>
    </row>
    <row r="1995" spans="1:7" ht="15.75" hidden="1" customHeight="1">
      <c r="A1995" s="411"/>
      <c r="B1995" s="407" t="s">
        <v>1062</v>
      </c>
      <c r="C1995" s="410" t="s">
        <v>1156</v>
      </c>
      <c r="D1995" s="410" t="s">
        <v>1105</v>
      </c>
      <c r="E1995" s="280" t="s">
        <v>1121</v>
      </c>
      <c r="F1995" s="282" t="s">
        <v>824</v>
      </c>
      <c r="G1995">
        <f t="shared" ca="1" si="31"/>
        <v>18</v>
      </c>
    </row>
    <row r="1996" spans="1:7" hidden="1">
      <c r="A1996" s="411"/>
      <c r="B1996" s="407"/>
      <c r="C1996" s="410"/>
      <c r="D1996" s="410"/>
      <c r="E1996" s="280" t="s">
        <v>1122</v>
      </c>
      <c r="F1996" s="282" t="s">
        <v>824</v>
      </c>
      <c r="G1996">
        <f t="shared" ca="1" si="31"/>
        <v>0</v>
      </c>
    </row>
    <row r="1997" spans="1:7" ht="15.75" hidden="1" customHeight="1">
      <c r="A1997" s="411"/>
      <c r="B1997" s="407"/>
      <c r="C1997" s="410"/>
      <c r="D1997" s="410" t="s">
        <v>1106</v>
      </c>
      <c r="E1997" s="280" t="s">
        <v>1121</v>
      </c>
      <c r="F1997" s="282" t="s">
        <v>824</v>
      </c>
      <c r="G1997">
        <f t="shared" ca="1" si="31"/>
        <v>0</v>
      </c>
    </row>
    <row r="1998" spans="1:7" hidden="1">
      <c r="A1998" s="411"/>
      <c r="B1998" s="407"/>
      <c r="C1998" s="410"/>
      <c r="D1998" s="410"/>
      <c r="E1998" s="280" t="s">
        <v>1122</v>
      </c>
      <c r="F1998" s="282" t="s">
        <v>824</v>
      </c>
      <c r="G1998">
        <f t="shared" ca="1" si="31"/>
        <v>0</v>
      </c>
    </row>
    <row r="1999" spans="1:7" ht="15.75" hidden="1" customHeight="1">
      <c r="A1999" s="411"/>
      <c r="B1999" s="407"/>
      <c r="C1999" s="410"/>
      <c r="D1999" s="410" t="s">
        <v>1107</v>
      </c>
      <c r="E1999" s="280" t="s">
        <v>1121</v>
      </c>
      <c r="F1999" s="282" t="s">
        <v>824</v>
      </c>
      <c r="G1999">
        <f t="shared" ca="1" si="31"/>
        <v>0</v>
      </c>
    </row>
    <row r="2000" spans="1:7" hidden="1">
      <c r="A2000" s="411"/>
      <c r="B2000" s="407"/>
      <c r="C2000" s="410"/>
      <c r="D2000" s="410"/>
      <c r="E2000" s="280" t="s">
        <v>1122</v>
      </c>
      <c r="F2000" s="282" t="s">
        <v>824</v>
      </c>
      <c r="G2000">
        <f t="shared" ca="1" si="31"/>
        <v>0</v>
      </c>
    </row>
    <row r="2001" spans="1:7" ht="15.75" hidden="1" customHeight="1">
      <c r="A2001" s="411"/>
      <c r="B2001" s="407"/>
      <c r="C2001" s="410"/>
      <c r="D2001" s="410" t="s">
        <v>1108</v>
      </c>
      <c r="E2001" s="280" t="s">
        <v>1121</v>
      </c>
      <c r="F2001" s="282" t="s">
        <v>824</v>
      </c>
      <c r="G2001">
        <f t="shared" ca="1" si="31"/>
        <v>9</v>
      </c>
    </row>
    <row r="2002" spans="1:7" hidden="1">
      <c r="A2002" s="411"/>
      <c r="B2002" s="407"/>
      <c r="C2002" s="410"/>
      <c r="D2002" s="410"/>
      <c r="E2002" s="280" t="s">
        <v>1122</v>
      </c>
      <c r="F2002" s="282" t="s">
        <v>824</v>
      </c>
      <c r="G2002">
        <f t="shared" ca="1" si="31"/>
        <v>0</v>
      </c>
    </row>
    <row r="2003" spans="1:7" ht="15.75" hidden="1" customHeight="1">
      <c r="A2003" s="411"/>
      <c r="B2003" s="407"/>
      <c r="C2003" s="410"/>
      <c r="D2003" s="410" t="s">
        <v>1109</v>
      </c>
      <c r="E2003" s="280" t="s">
        <v>1121</v>
      </c>
      <c r="F2003" s="282" t="s">
        <v>824</v>
      </c>
      <c r="G2003">
        <f t="shared" ca="1" si="31"/>
        <v>0</v>
      </c>
    </row>
    <row r="2004" spans="1:7" hidden="1">
      <c r="A2004" s="411"/>
      <c r="B2004" s="407"/>
      <c r="C2004" s="410"/>
      <c r="D2004" s="410"/>
      <c r="E2004" s="280" t="s">
        <v>1122</v>
      </c>
      <c r="F2004" s="282" t="s">
        <v>824</v>
      </c>
      <c r="G2004">
        <f t="shared" ca="1" si="31"/>
        <v>0</v>
      </c>
    </row>
    <row r="2005" spans="1:7" ht="15.75" hidden="1" customHeight="1">
      <c r="A2005" s="411"/>
      <c r="B2005" s="407"/>
      <c r="C2005" s="410"/>
      <c r="D2005" s="410" t="s">
        <v>1110</v>
      </c>
      <c r="E2005" s="280" t="s">
        <v>1121</v>
      </c>
      <c r="F2005" s="282" t="s">
        <v>824</v>
      </c>
      <c r="G2005">
        <f t="shared" ca="1" si="31"/>
        <v>0</v>
      </c>
    </row>
    <row r="2006" spans="1:7" hidden="1">
      <c r="A2006" s="411"/>
      <c r="B2006" s="407"/>
      <c r="C2006" s="410"/>
      <c r="D2006" s="410"/>
      <c r="E2006" s="280" t="s">
        <v>1122</v>
      </c>
      <c r="F2006" s="282" t="s">
        <v>824</v>
      </c>
      <c r="G2006">
        <f t="shared" ca="1" si="31"/>
        <v>0</v>
      </c>
    </row>
    <row r="2007" spans="1:7" ht="15.75" hidden="1" customHeight="1">
      <c r="A2007" s="411"/>
      <c r="B2007" s="407"/>
      <c r="C2007" s="410" t="s">
        <v>1157</v>
      </c>
      <c r="D2007" s="410" t="s">
        <v>1163</v>
      </c>
      <c r="E2007" s="410"/>
      <c r="F2007" s="282" t="s">
        <v>1130</v>
      </c>
      <c r="G2007">
        <f t="shared" ca="1" si="31"/>
        <v>0</v>
      </c>
    </row>
    <row r="2008" spans="1:7" ht="15.75" hidden="1" customHeight="1">
      <c r="A2008" s="411"/>
      <c r="B2008" s="407"/>
      <c r="C2008" s="410"/>
      <c r="D2008" s="410" t="s">
        <v>1164</v>
      </c>
      <c r="E2008" s="410"/>
      <c r="F2008" s="282" t="s">
        <v>824</v>
      </c>
      <c r="G2008">
        <f t="shared" ca="1" si="31"/>
        <v>27</v>
      </c>
    </row>
    <row r="2009" spans="1:7" ht="51.75" hidden="1" customHeight="1">
      <c r="A2009" s="407" t="s">
        <v>1150</v>
      </c>
      <c r="B2009" s="407"/>
      <c r="C2009" s="408" t="s">
        <v>1158</v>
      </c>
      <c r="D2009" s="409" t="s">
        <v>1165</v>
      </c>
      <c r="E2009" s="280" t="s">
        <v>1168</v>
      </c>
      <c r="F2009" s="282" t="s">
        <v>1130</v>
      </c>
      <c r="G2009">
        <f t="shared" ca="1" si="31"/>
        <v>18</v>
      </c>
    </row>
    <row r="2010" spans="1:7" ht="51" hidden="1">
      <c r="A2010" s="407"/>
      <c r="B2010" s="407"/>
      <c r="C2010" s="408"/>
      <c r="D2010" s="409"/>
      <c r="E2010" s="280" t="s">
        <v>1169</v>
      </c>
      <c r="F2010" s="282" t="s">
        <v>824</v>
      </c>
      <c r="G2010">
        <f t="shared" ca="1" si="31"/>
        <v>54</v>
      </c>
    </row>
    <row r="2011" spans="1:7" ht="25.5" hidden="1">
      <c r="A2011" s="407"/>
      <c r="B2011" s="407"/>
      <c r="C2011" s="408"/>
      <c r="D2011" s="409"/>
      <c r="E2011" s="280" t="s">
        <v>1170</v>
      </c>
      <c r="F2011" s="282" t="s">
        <v>824</v>
      </c>
      <c r="G2011">
        <f t="shared" ca="1" si="31"/>
        <v>25</v>
      </c>
    </row>
    <row r="2012" spans="1:7" ht="51.75" hidden="1" customHeight="1">
      <c r="A2012" s="407"/>
      <c r="B2012" s="407"/>
      <c r="C2012" s="408"/>
      <c r="D2012" s="409" t="s">
        <v>1166</v>
      </c>
      <c r="E2012" s="280" t="s">
        <v>1171</v>
      </c>
      <c r="F2012" s="282" t="s">
        <v>1130</v>
      </c>
      <c r="G2012">
        <f t="shared" ca="1" si="31"/>
        <v>10</v>
      </c>
    </row>
    <row r="2013" spans="1:7" ht="51" hidden="1">
      <c r="A2013" s="407"/>
      <c r="B2013" s="407"/>
      <c r="C2013" s="408"/>
      <c r="D2013" s="409"/>
      <c r="E2013" s="280" t="s">
        <v>1169</v>
      </c>
      <c r="F2013" s="282" t="s">
        <v>824</v>
      </c>
      <c r="G2013">
        <f t="shared" ca="1" si="31"/>
        <v>19</v>
      </c>
    </row>
    <row r="2014" spans="1:7" ht="25.5" hidden="1">
      <c r="A2014" s="407"/>
      <c r="B2014" s="407"/>
      <c r="C2014" s="408"/>
      <c r="D2014" s="409"/>
      <c r="E2014" s="280" t="s">
        <v>1170</v>
      </c>
      <c r="F2014" s="282" t="s">
        <v>824</v>
      </c>
      <c r="G2014">
        <f t="shared" ca="1" si="31"/>
        <v>4</v>
      </c>
    </row>
    <row r="2015" spans="1:7" ht="15.75" hidden="1" customHeight="1">
      <c r="A2015" s="407"/>
      <c r="B2015" s="407"/>
      <c r="C2015" s="408" t="s">
        <v>1159</v>
      </c>
      <c r="D2015" s="408"/>
      <c r="E2015" s="408"/>
      <c r="F2015" s="282" t="s">
        <v>824</v>
      </c>
      <c r="G2015">
        <f t="shared" ca="1" si="31"/>
        <v>0</v>
      </c>
    </row>
    <row r="2016" spans="1:7" ht="15.75" hidden="1" customHeight="1">
      <c r="A2016" s="407"/>
      <c r="B2016" s="407"/>
      <c r="C2016" s="408" t="s">
        <v>1160</v>
      </c>
      <c r="D2016" s="408"/>
      <c r="E2016" s="408"/>
      <c r="F2016" s="282" t="s">
        <v>824</v>
      </c>
      <c r="G2016">
        <f t="shared" ca="1" si="31"/>
        <v>27</v>
      </c>
    </row>
    <row r="2017" spans="1:7" hidden="1">
      <c r="A2017" s="411" t="s">
        <v>1149</v>
      </c>
      <c r="B2017" s="412" t="s">
        <v>1488</v>
      </c>
      <c r="C2017" s="412"/>
      <c r="D2017" s="412"/>
      <c r="E2017" s="412"/>
      <c r="F2017" s="277" t="s">
        <v>786</v>
      </c>
      <c r="G2017" t="str">
        <f t="shared" ca="1" si="31"/>
        <v>7 класс</v>
      </c>
    </row>
    <row r="2018" spans="1:7" ht="15.75" hidden="1" customHeight="1">
      <c r="A2018" s="411"/>
      <c r="B2018" s="407" t="s">
        <v>1060</v>
      </c>
      <c r="C2018" s="413" t="s">
        <v>1065</v>
      </c>
      <c r="D2018" s="413"/>
      <c r="E2018" s="413"/>
      <c r="F2018" s="279" t="s">
        <v>890</v>
      </c>
      <c r="G2018">
        <f t="shared" ca="1" si="31"/>
        <v>26</v>
      </c>
    </row>
    <row r="2019" spans="1:7" ht="15.75" hidden="1" customHeight="1">
      <c r="A2019" s="411"/>
      <c r="B2019" s="407"/>
      <c r="C2019" s="410" t="s">
        <v>1066</v>
      </c>
      <c r="D2019" s="410"/>
      <c r="E2019" s="410"/>
      <c r="F2019" s="281" t="s">
        <v>890</v>
      </c>
      <c r="G2019">
        <f t="shared" ca="1" si="31"/>
        <v>0</v>
      </c>
    </row>
    <row r="2020" spans="1:7" ht="15.75" hidden="1" customHeight="1">
      <c r="A2020" s="411"/>
      <c r="B2020" s="407"/>
      <c r="C2020" s="410" t="s">
        <v>1067</v>
      </c>
      <c r="D2020" s="410"/>
      <c r="E2020" s="410"/>
      <c r="F2020" s="281" t="s">
        <v>890</v>
      </c>
      <c r="G2020">
        <f t="shared" ca="1" si="31"/>
        <v>0</v>
      </c>
    </row>
    <row r="2021" spans="1:7" ht="15.75" hidden="1" customHeight="1">
      <c r="A2021" s="411"/>
      <c r="B2021" s="407"/>
      <c r="C2021" s="410" t="s">
        <v>1068</v>
      </c>
      <c r="D2021" s="410"/>
      <c r="E2021" s="410"/>
      <c r="F2021" s="281" t="s">
        <v>890</v>
      </c>
      <c r="G2021">
        <f t="shared" ref="G2021:G2084" ca="1" si="32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4</v>
      </c>
    </row>
    <row r="2022" spans="1:7" ht="15.75" hidden="1" customHeight="1">
      <c r="A2022" s="411"/>
      <c r="B2022" s="407"/>
      <c r="C2022" s="410" t="s">
        <v>1069</v>
      </c>
      <c r="D2022" s="410" t="s">
        <v>1098</v>
      </c>
      <c r="E2022" s="410"/>
      <c r="F2022" s="281" t="s">
        <v>890</v>
      </c>
      <c r="G2022">
        <f t="shared" ca="1" si="32"/>
        <v>4</v>
      </c>
    </row>
    <row r="2023" spans="1:7" ht="15.75" hidden="1" customHeight="1">
      <c r="A2023" s="411"/>
      <c r="B2023" s="407"/>
      <c r="C2023" s="410"/>
      <c r="D2023" s="410" t="s">
        <v>1099</v>
      </c>
      <c r="E2023" s="410"/>
      <c r="F2023" s="281" t="s">
        <v>890</v>
      </c>
      <c r="G2023">
        <f t="shared" ca="1" si="32"/>
        <v>7</v>
      </c>
    </row>
    <row r="2024" spans="1:7" ht="15.75" hidden="1" customHeight="1">
      <c r="A2024" s="411"/>
      <c r="B2024" s="407"/>
      <c r="C2024" s="410"/>
      <c r="D2024" s="410" t="s">
        <v>1100</v>
      </c>
      <c r="E2024" s="410"/>
      <c r="F2024" s="281" t="s">
        <v>890</v>
      </c>
      <c r="G2024">
        <f t="shared" ca="1" si="32"/>
        <v>4</v>
      </c>
    </row>
    <row r="2025" spans="1:7" ht="26.25" hidden="1" customHeight="1">
      <c r="A2025" s="411"/>
      <c r="B2025" s="407" t="s">
        <v>1152</v>
      </c>
      <c r="C2025" s="410" t="s">
        <v>1071</v>
      </c>
      <c r="D2025" s="410" t="s">
        <v>1161</v>
      </c>
      <c r="E2025" s="280" t="s">
        <v>1114</v>
      </c>
      <c r="F2025" s="282" t="s">
        <v>824</v>
      </c>
      <c r="G2025">
        <f t="shared" ca="1" si="32"/>
        <v>0</v>
      </c>
    </row>
    <row r="2026" spans="1:7" hidden="1">
      <c r="A2026" s="411"/>
      <c r="B2026" s="407"/>
      <c r="C2026" s="410"/>
      <c r="D2026" s="410"/>
      <c r="E2026" s="280" t="s">
        <v>1115</v>
      </c>
      <c r="F2026" s="282" t="s">
        <v>824</v>
      </c>
      <c r="G2026">
        <f t="shared" ca="1" si="32"/>
        <v>0</v>
      </c>
    </row>
    <row r="2027" spans="1:7" ht="38.25" hidden="1">
      <c r="A2027" s="411"/>
      <c r="B2027" s="407"/>
      <c r="C2027" s="410"/>
      <c r="D2027" s="410"/>
      <c r="E2027" s="280" t="s">
        <v>1167</v>
      </c>
      <c r="F2027" s="282" t="s">
        <v>824</v>
      </c>
      <c r="G2027">
        <f t="shared" ca="1" si="32"/>
        <v>0</v>
      </c>
    </row>
    <row r="2028" spans="1:7" ht="15.75" hidden="1" customHeight="1">
      <c r="A2028" s="411"/>
      <c r="B2028" s="407"/>
      <c r="C2028" s="410"/>
      <c r="D2028" s="410" t="s">
        <v>1162</v>
      </c>
      <c r="E2028" s="410"/>
      <c r="F2028" s="282" t="s">
        <v>824</v>
      </c>
      <c r="G2028">
        <f t="shared" ca="1" si="32"/>
        <v>0</v>
      </c>
    </row>
    <row r="2029" spans="1:7" ht="15.75" hidden="1" customHeight="1">
      <c r="A2029" s="411"/>
      <c r="B2029" s="407"/>
      <c r="C2029" s="414" t="s">
        <v>1072</v>
      </c>
      <c r="D2029" s="410" t="s">
        <v>1103</v>
      </c>
      <c r="E2029" s="410"/>
      <c r="F2029" s="282" t="s">
        <v>824</v>
      </c>
      <c r="G2029">
        <f t="shared" ca="1" si="32"/>
        <v>26</v>
      </c>
    </row>
    <row r="2030" spans="1:7" ht="15.75" hidden="1" customHeight="1">
      <c r="A2030" s="411"/>
      <c r="B2030" s="407"/>
      <c r="C2030" s="414"/>
      <c r="D2030" s="410" t="s">
        <v>1104</v>
      </c>
      <c r="E2030" s="410"/>
      <c r="F2030" s="282" t="s">
        <v>824</v>
      </c>
      <c r="G2030" t="str">
        <f t="shared" ca="1" si="32"/>
        <v/>
      </c>
    </row>
    <row r="2031" spans="1:7" ht="15.75" hidden="1" customHeight="1">
      <c r="A2031" s="411"/>
      <c r="B2031" s="407"/>
      <c r="C2031" s="410" t="s">
        <v>1154</v>
      </c>
      <c r="D2031" s="410"/>
      <c r="E2031" s="410"/>
      <c r="F2031" s="282" t="s">
        <v>786</v>
      </c>
      <c r="G2031" t="str">
        <f t="shared" ca="1" si="32"/>
        <v xml:space="preserve">во вторую смену </v>
      </c>
    </row>
    <row r="2032" spans="1:7" hidden="1">
      <c r="A2032" s="411"/>
      <c r="B2032" s="407"/>
      <c r="C2032" s="280"/>
      <c r="D2032" s="280"/>
      <c r="E2032" s="280" t="s">
        <v>1117</v>
      </c>
      <c r="F2032" s="282" t="s">
        <v>786</v>
      </c>
      <c r="G2032">
        <f t="shared" ca="1" si="32"/>
        <v>0</v>
      </c>
    </row>
    <row r="2033" spans="1:7" ht="15.75" hidden="1" customHeight="1">
      <c r="A2033" s="411"/>
      <c r="B2033" s="407"/>
      <c r="C2033" s="410" t="s">
        <v>1155</v>
      </c>
      <c r="D2033" s="410"/>
      <c r="E2033" s="410" t="s">
        <v>1118</v>
      </c>
      <c r="F2033" s="282" t="s">
        <v>786</v>
      </c>
      <c r="G2033">
        <f t="shared" ca="1" si="32"/>
        <v>0</v>
      </c>
    </row>
    <row r="2034" spans="1:7" hidden="1">
      <c r="A2034" s="411"/>
      <c r="B2034" s="407"/>
      <c r="C2034" s="410"/>
      <c r="D2034" s="410"/>
      <c r="E2034" s="410"/>
      <c r="F2034" s="282" t="s">
        <v>824</v>
      </c>
      <c r="G2034">
        <f t="shared" ca="1" si="32"/>
        <v>0</v>
      </c>
    </row>
    <row r="2035" spans="1:7" ht="15.75" hidden="1" customHeight="1">
      <c r="A2035" s="411"/>
      <c r="B2035" s="407"/>
      <c r="C2035" s="410"/>
      <c r="D2035" s="410"/>
      <c r="E2035" s="410" t="s">
        <v>1118</v>
      </c>
      <c r="F2035" s="282" t="s">
        <v>786</v>
      </c>
      <c r="G2035">
        <f t="shared" ca="1" si="32"/>
        <v>0</v>
      </c>
    </row>
    <row r="2036" spans="1:7" hidden="1">
      <c r="A2036" s="411"/>
      <c r="B2036" s="407"/>
      <c r="C2036" s="410"/>
      <c r="D2036" s="410"/>
      <c r="E2036" s="410"/>
      <c r="F2036" s="282" t="s">
        <v>824</v>
      </c>
      <c r="G2036">
        <f t="shared" ca="1" si="32"/>
        <v>0</v>
      </c>
    </row>
    <row r="2037" spans="1:7" ht="15.75" hidden="1" customHeight="1">
      <c r="A2037" s="411"/>
      <c r="B2037" s="410" t="s">
        <v>1153</v>
      </c>
      <c r="C2037" s="410"/>
      <c r="D2037" s="410"/>
      <c r="E2037" s="280" t="s">
        <v>1119</v>
      </c>
      <c r="F2037" s="282" t="s">
        <v>1125</v>
      </c>
      <c r="G2037">
        <f t="shared" ca="1" si="32"/>
        <v>1</v>
      </c>
    </row>
    <row r="2038" spans="1:7" hidden="1">
      <c r="A2038" s="411"/>
      <c r="B2038" s="410"/>
      <c r="C2038" s="410"/>
      <c r="D2038" s="410"/>
      <c r="E2038" s="280" t="s">
        <v>1120</v>
      </c>
      <c r="F2038" s="282" t="s">
        <v>824</v>
      </c>
      <c r="G2038">
        <f t="shared" ca="1" si="32"/>
        <v>26</v>
      </c>
    </row>
    <row r="2039" spans="1:7" ht="15.75" hidden="1" customHeight="1">
      <c r="A2039" s="411"/>
      <c r="B2039" s="407" t="s">
        <v>1062</v>
      </c>
      <c r="C2039" s="410" t="s">
        <v>1156</v>
      </c>
      <c r="D2039" s="410" t="s">
        <v>1105</v>
      </c>
      <c r="E2039" s="280" t="s">
        <v>1121</v>
      </c>
      <c r="F2039" s="282" t="s">
        <v>824</v>
      </c>
      <c r="G2039">
        <f t="shared" ca="1" si="32"/>
        <v>0</v>
      </c>
    </row>
    <row r="2040" spans="1:7" hidden="1">
      <c r="A2040" s="411"/>
      <c r="B2040" s="407"/>
      <c r="C2040" s="410"/>
      <c r="D2040" s="410"/>
      <c r="E2040" s="280" t="s">
        <v>1122</v>
      </c>
      <c r="F2040" s="282" t="s">
        <v>824</v>
      </c>
      <c r="G2040">
        <f t="shared" ca="1" si="32"/>
        <v>0</v>
      </c>
    </row>
    <row r="2041" spans="1:7" ht="15.75" hidden="1" customHeight="1">
      <c r="A2041" s="411"/>
      <c r="B2041" s="407"/>
      <c r="C2041" s="410"/>
      <c r="D2041" s="410" t="s">
        <v>1106</v>
      </c>
      <c r="E2041" s="280" t="s">
        <v>1121</v>
      </c>
      <c r="F2041" s="282" t="s">
        <v>824</v>
      </c>
      <c r="G2041">
        <f t="shared" ca="1" si="32"/>
        <v>0</v>
      </c>
    </row>
    <row r="2042" spans="1:7" hidden="1">
      <c r="A2042" s="411"/>
      <c r="B2042" s="407"/>
      <c r="C2042" s="410"/>
      <c r="D2042" s="410"/>
      <c r="E2042" s="280" t="s">
        <v>1122</v>
      </c>
      <c r="F2042" s="282" t="s">
        <v>824</v>
      </c>
      <c r="G2042">
        <f t="shared" ca="1" si="32"/>
        <v>0</v>
      </c>
    </row>
    <row r="2043" spans="1:7" ht="15.75" hidden="1" customHeight="1">
      <c r="A2043" s="411"/>
      <c r="B2043" s="407"/>
      <c r="C2043" s="410"/>
      <c r="D2043" s="410" t="s">
        <v>1107</v>
      </c>
      <c r="E2043" s="280" t="s">
        <v>1121</v>
      </c>
      <c r="F2043" s="282" t="s">
        <v>824</v>
      </c>
      <c r="G2043">
        <f t="shared" ca="1" si="32"/>
        <v>9</v>
      </c>
    </row>
    <row r="2044" spans="1:7" hidden="1">
      <c r="A2044" s="411"/>
      <c r="B2044" s="407"/>
      <c r="C2044" s="410"/>
      <c r="D2044" s="410"/>
      <c r="E2044" s="280" t="s">
        <v>1122</v>
      </c>
      <c r="F2044" s="282" t="s">
        <v>824</v>
      </c>
      <c r="G2044">
        <f t="shared" ca="1" si="32"/>
        <v>0</v>
      </c>
    </row>
    <row r="2045" spans="1:7" ht="15.75" hidden="1" customHeight="1">
      <c r="A2045" s="411"/>
      <c r="B2045" s="407"/>
      <c r="C2045" s="410"/>
      <c r="D2045" s="410" t="s">
        <v>1108</v>
      </c>
      <c r="E2045" s="280" t="s">
        <v>1121</v>
      </c>
      <c r="F2045" s="282" t="s">
        <v>824</v>
      </c>
      <c r="G2045">
        <f t="shared" ca="1" si="32"/>
        <v>17</v>
      </c>
    </row>
    <row r="2046" spans="1:7" hidden="1">
      <c r="A2046" s="411"/>
      <c r="B2046" s="407"/>
      <c r="C2046" s="410"/>
      <c r="D2046" s="410"/>
      <c r="E2046" s="280" t="s">
        <v>1122</v>
      </c>
      <c r="F2046" s="282" t="s">
        <v>824</v>
      </c>
      <c r="G2046">
        <f t="shared" ca="1" si="32"/>
        <v>0</v>
      </c>
    </row>
    <row r="2047" spans="1:7" ht="15.75" hidden="1" customHeight="1">
      <c r="A2047" s="411"/>
      <c r="B2047" s="407"/>
      <c r="C2047" s="410"/>
      <c r="D2047" s="410" t="s">
        <v>1109</v>
      </c>
      <c r="E2047" s="280" t="s">
        <v>1121</v>
      </c>
      <c r="F2047" s="282" t="s">
        <v>824</v>
      </c>
      <c r="G2047">
        <f t="shared" ca="1" si="32"/>
        <v>0</v>
      </c>
    </row>
    <row r="2048" spans="1:7" hidden="1">
      <c r="A2048" s="411"/>
      <c r="B2048" s="407"/>
      <c r="C2048" s="410"/>
      <c r="D2048" s="410"/>
      <c r="E2048" s="280" t="s">
        <v>1122</v>
      </c>
      <c r="F2048" s="282" t="s">
        <v>824</v>
      </c>
      <c r="G2048">
        <f t="shared" ca="1" si="32"/>
        <v>0</v>
      </c>
    </row>
    <row r="2049" spans="1:7" ht="15.75" hidden="1" customHeight="1">
      <c r="A2049" s="411"/>
      <c r="B2049" s="407"/>
      <c r="C2049" s="410"/>
      <c r="D2049" s="410" t="s">
        <v>1110</v>
      </c>
      <c r="E2049" s="280" t="s">
        <v>1121</v>
      </c>
      <c r="F2049" s="282" t="s">
        <v>824</v>
      </c>
      <c r="G2049">
        <f t="shared" ca="1" si="32"/>
        <v>0</v>
      </c>
    </row>
    <row r="2050" spans="1:7" hidden="1">
      <c r="A2050" s="411"/>
      <c r="B2050" s="407"/>
      <c r="C2050" s="410"/>
      <c r="D2050" s="410"/>
      <c r="E2050" s="280" t="s">
        <v>1122</v>
      </c>
      <c r="F2050" s="282" t="s">
        <v>824</v>
      </c>
      <c r="G2050">
        <f t="shared" ca="1" si="32"/>
        <v>0</v>
      </c>
    </row>
    <row r="2051" spans="1:7" ht="15.75" hidden="1" customHeight="1">
      <c r="A2051" s="411"/>
      <c r="B2051" s="407"/>
      <c r="C2051" s="410" t="s">
        <v>1157</v>
      </c>
      <c r="D2051" s="410" t="s">
        <v>1163</v>
      </c>
      <c r="E2051" s="410"/>
      <c r="F2051" s="282" t="s">
        <v>1130</v>
      </c>
      <c r="G2051">
        <f t="shared" ca="1" si="32"/>
        <v>0</v>
      </c>
    </row>
    <row r="2052" spans="1:7" ht="15.75" hidden="1" customHeight="1">
      <c r="A2052" s="411"/>
      <c r="B2052" s="407"/>
      <c r="C2052" s="410"/>
      <c r="D2052" s="410" t="s">
        <v>1164</v>
      </c>
      <c r="E2052" s="410"/>
      <c r="F2052" s="282" t="s">
        <v>824</v>
      </c>
      <c r="G2052">
        <f t="shared" ca="1" si="32"/>
        <v>26</v>
      </c>
    </row>
    <row r="2053" spans="1:7" ht="51.75" hidden="1" customHeight="1">
      <c r="A2053" s="407" t="s">
        <v>1150</v>
      </c>
      <c r="B2053" s="407"/>
      <c r="C2053" s="408" t="s">
        <v>1158</v>
      </c>
      <c r="D2053" s="409" t="s">
        <v>1165</v>
      </c>
      <c r="E2053" s="280" t="s">
        <v>1168</v>
      </c>
      <c r="F2053" s="282" t="s">
        <v>1130</v>
      </c>
      <c r="G2053">
        <f t="shared" ca="1" si="32"/>
        <v>18</v>
      </c>
    </row>
    <row r="2054" spans="1:7" ht="51" hidden="1">
      <c r="A2054" s="407"/>
      <c r="B2054" s="407"/>
      <c r="C2054" s="408"/>
      <c r="D2054" s="409"/>
      <c r="E2054" s="280" t="s">
        <v>1169</v>
      </c>
      <c r="F2054" s="282" t="s">
        <v>824</v>
      </c>
      <c r="G2054">
        <f t="shared" ca="1" si="32"/>
        <v>43</v>
      </c>
    </row>
    <row r="2055" spans="1:7" ht="25.5" hidden="1">
      <c r="A2055" s="407"/>
      <c r="B2055" s="407"/>
      <c r="C2055" s="408"/>
      <c r="D2055" s="409"/>
      <c r="E2055" s="280" t="s">
        <v>1170</v>
      </c>
      <c r="F2055" s="282" t="s">
        <v>824</v>
      </c>
      <c r="G2055">
        <f t="shared" ca="1" si="32"/>
        <v>3</v>
      </c>
    </row>
    <row r="2056" spans="1:7" ht="51.75" hidden="1" customHeight="1">
      <c r="A2056" s="407"/>
      <c r="B2056" s="407"/>
      <c r="C2056" s="408"/>
      <c r="D2056" s="409" t="s">
        <v>1166</v>
      </c>
      <c r="E2056" s="280" t="s">
        <v>1171</v>
      </c>
      <c r="F2056" s="282" t="s">
        <v>1130</v>
      </c>
      <c r="G2056">
        <f t="shared" ca="1" si="32"/>
        <v>2</v>
      </c>
    </row>
    <row r="2057" spans="1:7" ht="51" hidden="1">
      <c r="A2057" s="407"/>
      <c r="B2057" s="407"/>
      <c r="C2057" s="408"/>
      <c r="D2057" s="409"/>
      <c r="E2057" s="280" t="s">
        <v>1169</v>
      </c>
      <c r="F2057" s="282" t="s">
        <v>824</v>
      </c>
      <c r="G2057">
        <f t="shared" ca="1" si="32"/>
        <v>2</v>
      </c>
    </row>
    <row r="2058" spans="1:7" ht="25.5" hidden="1">
      <c r="A2058" s="407"/>
      <c r="B2058" s="407"/>
      <c r="C2058" s="408"/>
      <c r="D2058" s="409"/>
      <c r="E2058" s="280" t="s">
        <v>1170</v>
      </c>
      <c r="F2058" s="282" t="s">
        <v>824</v>
      </c>
      <c r="G2058">
        <f t="shared" ca="1" si="32"/>
        <v>2</v>
      </c>
    </row>
    <row r="2059" spans="1:7" ht="15.75" hidden="1" customHeight="1">
      <c r="A2059" s="407"/>
      <c r="B2059" s="407"/>
      <c r="C2059" s="408" t="s">
        <v>1159</v>
      </c>
      <c r="D2059" s="408"/>
      <c r="E2059" s="408"/>
      <c r="F2059" s="282" t="s">
        <v>824</v>
      </c>
      <c r="G2059">
        <f t="shared" ca="1" si="32"/>
        <v>0</v>
      </c>
    </row>
    <row r="2060" spans="1:7" ht="15.75" hidden="1" customHeight="1">
      <c r="A2060" s="407"/>
      <c r="B2060" s="407"/>
      <c r="C2060" s="408" t="s">
        <v>1160</v>
      </c>
      <c r="D2060" s="408"/>
      <c r="E2060" s="408"/>
      <c r="F2060" s="282" t="s">
        <v>824</v>
      </c>
      <c r="G2060">
        <f t="shared" ca="1" si="32"/>
        <v>26</v>
      </c>
    </row>
    <row r="2061" spans="1:7" hidden="1">
      <c r="A2061" s="411" t="s">
        <v>1149</v>
      </c>
      <c r="B2061" s="412" t="s">
        <v>1488</v>
      </c>
      <c r="C2061" s="412"/>
      <c r="D2061" s="412"/>
      <c r="E2061" s="412"/>
      <c r="F2061" s="277" t="s">
        <v>786</v>
      </c>
      <c r="G2061" t="str">
        <f t="shared" ca="1" si="32"/>
        <v>7 класс</v>
      </c>
    </row>
    <row r="2062" spans="1:7" ht="15.75" hidden="1" customHeight="1">
      <c r="A2062" s="411"/>
      <c r="B2062" s="407" t="s">
        <v>1060</v>
      </c>
      <c r="C2062" s="413" t="s">
        <v>1065</v>
      </c>
      <c r="D2062" s="413"/>
      <c r="E2062" s="413"/>
      <c r="F2062" s="279" t="s">
        <v>890</v>
      </c>
      <c r="G2062">
        <f t="shared" ca="1" si="32"/>
        <v>26</v>
      </c>
    </row>
    <row r="2063" spans="1:7" ht="15.75" hidden="1" customHeight="1">
      <c r="A2063" s="411"/>
      <c r="B2063" s="407"/>
      <c r="C2063" s="410" t="s">
        <v>1066</v>
      </c>
      <c r="D2063" s="410"/>
      <c r="E2063" s="410"/>
      <c r="F2063" s="281" t="s">
        <v>890</v>
      </c>
      <c r="G2063">
        <f t="shared" ca="1" si="32"/>
        <v>0</v>
      </c>
    </row>
    <row r="2064" spans="1:7" ht="15.75" hidden="1" customHeight="1">
      <c r="A2064" s="411"/>
      <c r="B2064" s="407"/>
      <c r="C2064" s="410" t="s">
        <v>1067</v>
      </c>
      <c r="D2064" s="410"/>
      <c r="E2064" s="410"/>
      <c r="F2064" s="281" t="s">
        <v>890</v>
      </c>
      <c r="G2064">
        <f t="shared" ca="1" si="32"/>
        <v>0</v>
      </c>
    </row>
    <row r="2065" spans="1:7" ht="15.75" hidden="1" customHeight="1">
      <c r="A2065" s="411"/>
      <c r="B2065" s="407"/>
      <c r="C2065" s="410" t="s">
        <v>1068</v>
      </c>
      <c r="D2065" s="410"/>
      <c r="E2065" s="410"/>
      <c r="F2065" s="281" t="s">
        <v>890</v>
      </c>
      <c r="G2065">
        <f t="shared" ca="1" si="32"/>
        <v>3</v>
      </c>
    </row>
    <row r="2066" spans="1:7" ht="15.75" hidden="1" customHeight="1">
      <c r="A2066" s="411"/>
      <c r="B2066" s="407"/>
      <c r="C2066" s="410" t="s">
        <v>1069</v>
      </c>
      <c r="D2066" s="410" t="s">
        <v>1098</v>
      </c>
      <c r="E2066" s="410"/>
      <c r="F2066" s="281" t="s">
        <v>890</v>
      </c>
      <c r="G2066">
        <f t="shared" ca="1" si="32"/>
        <v>3</v>
      </c>
    </row>
    <row r="2067" spans="1:7" ht="15.75" hidden="1" customHeight="1">
      <c r="A2067" s="411"/>
      <c r="B2067" s="407"/>
      <c r="C2067" s="410"/>
      <c r="D2067" s="410" t="s">
        <v>1099</v>
      </c>
      <c r="E2067" s="410"/>
      <c r="F2067" s="281" t="s">
        <v>890</v>
      </c>
      <c r="G2067">
        <f t="shared" ca="1" si="32"/>
        <v>5</v>
      </c>
    </row>
    <row r="2068" spans="1:7" ht="15.75" hidden="1" customHeight="1">
      <c r="A2068" s="411"/>
      <c r="B2068" s="407"/>
      <c r="C2068" s="410"/>
      <c r="D2068" s="410" t="s">
        <v>1100</v>
      </c>
      <c r="E2068" s="410"/>
      <c r="F2068" s="281" t="s">
        <v>890</v>
      </c>
      <c r="G2068">
        <f t="shared" ca="1" si="32"/>
        <v>0</v>
      </c>
    </row>
    <row r="2069" spans="1:7" ht="26.25" hidden="1" customHeight="1">
      <c r="A2069" s="411"/>
      <c r="B2069" s="407" t="s">
        <v>1152</v>
      </c>
      <c r="C2069" s="410" t="s">
        <v>1071</v>
      </c>
      <c r="D2069" s="410" t="s">
        <v>1161</v>
      </c>
      <c r="E2069" s="280" t="s">
        <v>1114</v>
      </c>
      <c r="F2069" s="282" t="s">
        <v>824</v>
      </c>
      <c r="G2069">
        <f t="shared" ca="1" si="32"/>
        <v>0</v>
      </c>
    </row>
    <row r="2070" spans="1:7" hidden="1">
      <c r="A2070" s="411"/>
      <c r="B2070" s="407"/>
      <c r="C2070" s="410"/>
      <c r="D2070" s="410"/>
      <c r="E2070" s="280" t="s">
        <v>1115</v>
      </c>
      <c r="F2070" s="282" t="s">
        <v>824</v>
      </c>
      <c r="G2070">
        <f t="shared" ca="1" si="32"/>
        <v>0</v>
      </c>
    </row>
    <row r="2071" spans="1:7" ht="38.25" hidden="1">
      <c r="A2071" s="411"/>
      <c r="B2071" s="407"/>
      <c r="C2071" s="410"/>
      <c r="D2071" s="410"/>
      <c r="E2071" s="280" t="s">
        <v>1167</v>
      </c>
      <c r="F2071" s="282" t="s">
        <v>824</v>
      </c>
      <c r="G2071">
        <f t="shared" ca="1" si="32"/>
        <v>0</v>
      </c>
    </row>
    <row r="2072" spans="1:7" ht="15.75" hidden="1" customHeight="1">
      <c r="A2072" s="411"/>
      <c r="B2072" s="407"/>
      <c r="C2072" s="410"/>
      <c r="D2072" s="410" t="s">
        <v>1162</v>
      </c>
      <c r="E2072" s="410"/>
      <c r="F2072" s="282" t="s">
        <v>824</v>
      </c>
      <c r="G2072">
        <f t="shared" ca="1" si="32"/>
        <v>0</v>
      </c>
    </row>
    <row r="2073" spans="1:7" ht="15.75" hidden="1" customHeight="1">
      <c r="A2073" s="411"/>
      <c r="B2073" s="407"/>
      <c r="C2073" s="414" t="s">
        <v>1072</v>
      </c>
      <c r="D2073" s="410" t="s">
        <v>1103</v>
      </c>
      <c r="E2073" s="410"/>
      <c r="F2073" s="282" t="s">
        <v>824</v>
      </c>
      <c r="G2073">
        <f t="shared" ca="1" si="32"/>
        <v>26</v>
      </c>
    </row>
    <row r="2074" spans="1:7" ht="15.75" hidden="1" customHeight="1">
      <c r="A2074" s="411"/>
      <c r="B2074" s="407"/>
      <c r="C2074" s="414"/>
      <c r="D2074" s="410" t="s">
        <v>1104</v>
      </c>
      <c r="E2074" s="410"/>
      <c r="F2074" s="282" t="s">
        <v>824</v>
      </c>
      <c r="G2074" t="str">
        <f t="shared" ca="1" si="32"/>
        <v/>
      </c>
    </row>
    <row r="2075" spans="1:7" ht="15.75" hidden="1" customHeight="1">
      <c r="A2075" s="411"/>
      <c r="B2075" s="407"/>
      <c r="C2075" s="410" t="s">
        <v>1154</v>
      </c>
      <c r="D2075" s="410"/>
      <c r="E2075" s="410"/>
      <c r="F2075" s="282" t="s">
        <v>786</v>
      </c>
      <c r="G2075" t="str">
        <f t="shared" ca="1" si="32"/>
        <v xml:space="preserve">во вторую смену </v>
      </c>
    </row>
    <row r="2076" spans="1:7" hidden="1">
      <c r="A2076" s="411"/>
      <c r="B2076" s="407"/>
      <c r="C2076" s="280"/>
      <c r="D2076" s="280"/>
      <c r="E2076" s="280" t="s">
        <v>1117</v>
      </c>
      <c r="F2076" s="282" t="s">
        <v>786</v>
      </c>
      <c r="G2076">
        <f t="shared" ca="1" si="32"/>
        <v>0</v>
      </c>
    </row>
    <row r="2077" spans="1:7" ht="15.75" hidden="1" customHeight="1">
      <c r="A2077" s="411"/>
      <c r="B2077" s="407"/>
      <c r="C2077" s="410" t="s">
        <v>1155</v>
      </c>
      <c r="D2077" s="410"/>
      <c r="E2077" s="410" t="s">
        <v>1118</v>
      </c>
      <c r="F2077" s="282" t="s">
        <v>786</v>
      </c>
      <c r="G2077">
        <f t="shared" ca="1" si="32"/>
        <v>0</v>
      </c>
    </row>
    <row r="2078" spans="1:7" hidden="1">
      <c r="A2078" s="411"/>
      <c r="B2078" s="407"/>
      <c r="C2078" s="410"/>
      <c r="D2078" s="410"/>
      <c r="E2078" s="410"/>
      <c r="F2078" s="282" t="s">
        <v>824</v>
      </c>
      <c r="G2078">
        <f t="shared" ca="1" si="32"/>
        <v>0</v>
      </c>
    </row>
    <row r="2079" spans="1:7" ht="15.75" hidden="1" customHeight="1">
      <c r="A2079" s="411"/>
      <c r="B2079" s="407"/>
      <c r="C2079" s="410"/>
      <c r="D2079" s="410"/>
      <c r="E2079" s="410" t="s">
        <v>1118</v>
      </c>
      <c r="F2079" s="282" t="s">
        <v>786</v>
      </c>
      <c r="G2079">
        <f t="shared" ca="1" si="32"/>
        <v>0</v>
      </c>
    </row>
    <row r="2080" spans="1:7" hidden="1">
      <c r="A2080" s="411"/>
      <c r="B2080" s="407"/>
      <c r="C2080" s="410"/>
      <c r="D2080" s="410"/>
      <c r="E2080" s="410"/>
      <c r="F2080" s="282" t="s">
        <v>824</v>
      </c>
      <c r="G2080">
        <f t="shared" ca="1" si="32"/>
        <v>0</v>
      </c>
    </row>
    <row r="2081" spans="1:7" ht="15.75" hidden="1" customHeight="1">
      <c r="A2081" s="411"/>
      <c r="B2081" s="410" t="s">
        <v>1153</v>
      </c>
      <c r="C2081" s="410"/>
      <c r="D2081" s="410"/>
      <c r="E2081" s="280" t="s">
        <v>1119</v>
      </c>
      <c r="F2081" s="282" t="s">
        <v>1125</v>
      </c>
      <c r="G2081">
        <f t="shared" ca="1" si="32"/>
        <v>1</v>
      </c>
    </row>
    <row r="2082" spans="1:7" hidden="1">
      <c r="A2082" s="411"/>
      <c r="B2082" s="410"/>
      <c r="C2082" s="410"/>
      <c r="D2082" s="410"/>
      <c r="E2082" s="280" t="s">
        <v>1120</v>
      </c>
      <c r="F2082" s="282" t="s">
        <v>824</v>
      </c>
      <c r="G2082">
        <f t="shared" ca="1" si="32"/>
        <v>26</v>
      </c>
    </row>
    <row r="2083" spans="1:7" ht="15.75" hidden="1" customHeight="1">
      <c r="A2083" s="411"/>
      <c r="B2083" s="407" t="s">
        <v>1062</v>
      </c>
      <c r="C2083" s="410" t="s">
        <v>1156</v>
      </c>
      <c r="D2083" s="410" t="s">
        <v>1105</v>
      </c>
      <c r="E2083" s="280" t="s">
        <v>1121</v>
      </c>
      <c r="F2083" s="282" t="s">
        <v>824</v>
      </c>
      <c r="G2083">
        <f t="shared" ca="1" si="32"/>
        <v>9</v>
      </c>
    </row>
    <row r="2084" spans="1:7" hidden="1">
      <c r="A2084" s="411"/>
      <c r="B2084" s="407"/>
      <c r="C2084" s="410"/>
      <c r="D2084" s="410"/>
      <c r="E2084" s="280" t="s">
        <v>1122</v>
      </c>
      <c r="F2084" s="282" t="s">
        <v>824</v>
      </c>
      <c r="G2084">
        <f t="shared" ca="1" si="32"/>
        <v>0</v>
      </c>
    </row>
    <row r="2085" spans="1:7" ht="15.75" hidden="1" customHeight="1">
      <c r="A2085" s="411"/>
      <c r="B2085" s="407"/>
      <c r="C2085" s="410"/>
      <c r="D2085" s="410" t="s">
        <v>1106</v>
      </c>
      <c r="E2085" s="280" t="s">
        <v>1121</v>
      </c>
      <c r="F2085" s="282" t="s">
        <v>824</v>
      </c>
      <c r="G2085">
        <f t="shared" ref="G2085:G2148" ca="1" si="33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2086" spans="1:7" hidden="1">
      <c r="A2086" s="411"/>
      <c r="B2086" s="407"/>
      <c r="C2086" s="410"/>
      <c r="D2086" s="410"/>
      <c r="E2086" s="280" t="s">
        <v>1122</v>
      </c>
      <c r="F2086" s="282" t="s">
        <v>824</v>
      </c>
      <c r="G2086">
        <f t="shared" ca="1" si="33"/>
        <v>0</v>
      </c>
    </row>
    <row r="2087" spans="1:7" ht="15.75" hidden="1" customHeight="1">
      <c r="A2087" s="411"/>
      <c r="B2087" s="407"/>
      <c r="C2087" s="410"/>
      <c r="D2087" s="410" t="s">
        <v>1107</v>
      </c>
      <c r="E2087" s="280" t="s">
        <v>1121</v>
      </c>
      <c r="F2087" s="282" t="s">
        <v>824</v>
      </c>
      <c r="G2087">
        <f t="shared" ca="1" si="33"/>
        <v>0</v>
      </c>
    </row>
    <row r="2088" spans="1:7" hidden="1">
      <c r="A2088" s="411"/>
      <c r="B2088" s="407"/>
      <c r="C2088" s="410"/>
      <c r="D2088" s="410"/>
      <c r="E2088" s="280" t="s">
        <v>1122</v>
      </c>
      <c r="F2088" s="282" t="s">
        <v>824</v>
      </c>
      <c r="G2088">
        <f t="shared" ca="1" si="33"/>
        <v>0</v>
      </c>
    </row>
    <row r="2089" spans="1:7" ht="15.75" hidden="1" customHeight="1">
      <c r="A2089" s="411"/>
      <c r="B2089" s="407"/>
      <c r="C2089" s="410"/>
      <c r="D2089" s="410" t="s">
        <v>1108</v>
      </c>
      <c r="E2089" s="280" t="s">
        <v>1121</v>
      </c>
      <c r="F2089" s="282" t="s">
        <v>824</v>
      </c>
      <c r="G2089">
        <f t="shared" ca="1" si="33"/>
        <v>0</v>
      </c>
    </row>
    <row r="2090" spans="1:7" hidden="1">
      <c r="A2090" s="411"/>
      <c r="B2090" s="407"/>
      <c r="C2090" s="410"/>
      <c r="D2090" s="410"/>
      <c r="E2090" s="280" t="s">
        <v>1122</v>
      </c>
      <c r="F2090" s="282" t="s">
        <v>824</v>
      </c>
      <c r="G2090">
        <f t="shared" ca="1" si="33"/>
        <v>0</v>
      </c>
    </row>
    <row r="2091" spans="1:7" ht="15.75" hidden="1" customHeight="1">
      <c r="A2091" s="411"/>
      <c r="B2091" s="407"/>
      <c r="C2091" s="410"/>
      <c r="D2091" s="410" t="s">
        <v>1109</v>
      </c>
      <c r="E2091" s="280" t="s">
        <v>1121</v>
      </c>
      <c r="F2091" s="282" t="s">
        <v>824</v>
      </c>
      <c r="G2091">
        <f t="shared" ca="1" si="33"/>
        <v>0</v>
      </c>
    </row>
    <row r="2092" spans="1:7" hidden="1">
      <c r="A2092" s="411"/>
      <c r="B2092" s="407"/>
      <c r="C2092" s="410"/>
      <c r="D2092" s="410"/>
      <c r="E2092" s="280" t="s">
        <v>1122</v>
      </c>
      <c r="F2092" s="282" t="s">
        <v>824</v>
      </c>
      <c r="G2092">
        <f t="shared" ca="1" si="33"/>
        <v>0</v>
      </c>
    </row>
    <row r="2093" spans="1:7" ht="15.75" hidden="1" customHeight="1">
      <c r="A2093" s="411"/>
      <c r="B2093" s="407"/>
      <c r="C2093" s="410"/>
      <c r="D2093" s="410" t="s">
        <v>1110</v>
      </c>
      <c r="E2093" s="280" t="s">
        <v>1121</v>
      </c>
      <c r="F2093" s="282" t="s">
        <v>824</v>
      </c>
      <c r="G2093">
        <f t="shared" ca="1" si="33"/>
        <v>0</v>
      </c>
    </row>
    <row r="2094" spans="1:7" hidden="1">
      <c r="A2094" s="411"/>
      <c r="B2094" s="407"/>
      <c r="C2094" s="410"/>
      <c r="D2094" s="410"/>
      <c r="E2094" s="280" t="s">
        <v>1122</v>
      </c>
      <c r="F2094" s="282" t="s">
        <v>824</v>
      </c>
      <c r="G2094">
        <f t="shared" ca="1" si="33"/>
        <v>0</v>
      </c>
    </row>
    <row r="2095" spans="1:7" ht="15.75" hidden="1" customHeight="1">
      <c r="A2095" s="411"/>
      <c r="B2095" s="407"/>
      <c r="C2095" s="410" t="s">
        <v>1157</v>
      </c>
      <c r="D2095" s="410" t="s">
        <v>1163</v>
      </c>
      <c r="E2095" s="410"/>
      <c r="F2095" s="282" t="s">
        <v>1130</v>
      </c>
      <c r="G2095">
        <f t="shared" ca="1" si="33"/>
        <v>0</v>
      </c>
    </row>
    <row r="2096" spans="1:7" ht="15.75" hidden="1" customHeight="1">
      <c r="A2096" s="411"/>
      <c r="B2096" s="407"/>
      <c r="C2096" s="410"/>
      <c r="D2096" s="410" t="s">
        <v>1164</v>
      </c>
      <c r="E2096" s="410"/>
      <c r="F2096" s="282" t="s">
        <v>824</v>
      </c>
      <c r="G2096">
        <f t="shared" ca="1" si="33"/>
        <v>26</v>
      </c>
    </row>
    <row r="2097" spans="1:7" ht="51.75" hidden="1" customHeight="1">
      <c r="A2097" s="407" t="s">
        <v>1150</v>
      </c>
      <c r="B2097" s="407"/>
      <c r="C2097" s="408" t="s">
        <v>1158</v>
      </c>
      <c r="D2097" s="409" t="s">
        <v>1165</v>
      </c>
      <c r="E2097" s="280" t="s">
        <v>1168</v>
      </c>
      <c r="F2097" s="282" t="s">
        <v>1130</v>
      </c>
      <c r="G2097">
        <f t="shared" ca="1" si="33"/>
        <v>18</v>
      </c>
    </row>
    <row r="2098" spans="1:7" ht="51" hidden="1">
      <c r="A2098" s="407"/>
      <c r="B2098" s="407"/>
      <c r="C2098" s="408"/>
      <c r="D2098" s="409"/>
      <c r="E2098" s="280" t="s">
        <v>1169</v>
      </c>
      <c r="F2098" s="282" t="s">
        <v>824</v>
      </c>
      <c r="G2098">
        <f t="shared" ca="1" si="33"/>
        <v>40</v>
      </c>
    </row>
    <row r="2099" spans="1:7" ht="25.5" hidden="1">
      <c r="A2099" s="407"/>
      <c r="B2099" s="407"/>
      <c r="C2099" s="408"/>
      <c r="D2099" s="409"/>
      <c r="E2099" s="280" t="s">
        <v>1170</v>
      </c>
      <c r="F2099" s="282" t="s">
        <v>824</v>
      </c>
      <c r="G2099">
        <f t="shared" ca="1" si="33"/>
        <v>9</v>
      </c>
    </row>
    <row r="2100" spans="1:7" ht="51.75" hidden="1" customHeight="1">
      <c r="A2100" s="407"/>
      <c r="B2100" s="407"/>
      <c r="C2100" s="408"/>
      <c r="D2100" s="409" t="s">
        <v>1166</v>
      </c>
      <c r="E2100" s="280" t="s">
        <v>1171</v>
      </c>
      <c r="F2100" s="282" t="s">
        <v>1130</v>
      </c>
      <c r="G2100">
        <f t="shared" ca="1" si="33"/>
        <v>5</v>
      </c>
    </row>
    <row r="2101" spans="1:7" ht="51" hidden="1">
      <c r="A2101" s="407"/>
      <c r="B2101" s="407"/>
      <c r="C2101" s="408"/>
      <c r="D2101" s="409"/>
      <c r="E2101" s="280" t="s">
        <v>1169</v>
      </c>
      <c r="F2101" s="282" t="s">
        <v>824</v>
      </c>
      <c r="G2101">
        <f t="shared" ca="1" si="33"/>
        <v>4</v>
      </c>
    </row>
    <row r="2102" spans="1:7" ht="25.5" hidden="1">
      <c r="A2102" s="407"/>
      <c r="B2102" s="407"/>
      <c r="C2102" s="408"/>
      <c r="D2102" s="409"/>
      <c r="E2102" s="280" t="s">
        <v>1170</v>
      </c>
      <c r="F2102" s="282" t="s">
        <v>824</v>
      </c>
      <c r="G2102">
        <f t="shared" ca="1" si="33"/>
        <v>1</v>
      </c>
    </row>
    <row r="2103" spans="1:7" ht="15.75" hidden="1" customHeight="1">
      <c r="A2103" s="407"/>
      <c r="B2103" s="407"/>
      <c r="C2103" s="408" t="s">
        <v>1159</v>
      </c>
      <c r="D2103" s="408"/>
      <c r="E2103" s="408"/>
      <c r="F2103" s="282" t="s">
        <v>824</v>
      </c>
      <c r="G2103">
        <f t="shared" ca="1" si="33"/>
        <v>0</v>
      </c>
    </row>
    <row r="2104" spans="1:7" ht="15.75" hidden="1" customHeight="1">
      <c r="A2104" s="407"/>
      <c r="B2104" s="407"/>
      <c r="C2104" s="408" t="s">
        <v>1160</v>
      </c>
      <c r="D2104" s="408"/>
      <c r="E2104" s="408"/>
      <c r="F2104" s="282" t="s">
        <v>824</v>
      </c>
      <c r="G2104">
        <f t="shared" ca="1" si="33"/>
        <v>26</v>
      </c>
    </row>
    <row r="2105" spans="1:7" hidden="1">
      <c r="A2105" s="411" t="s">
        <v>1149</v>
      </c>
      <c r="B2105" s="412" t="s">
        <v>1488</v>
      </c>
      <c r="C2105" s="412"/>
      <c r="D2105" s="412"/>
      <c r="E2105" s="412"/>
      <c r="F2105" s="277" t="s">
        <v>786</v>
      </c>
      <c r="G2105" t="str">
        <f t="shared" ca="1" si="33"/>
        <v>7 класс</v>
      </c>
    </row>
    <row r="2106" spans="1:7" ht="15.75" hidden="1" customHeight="1">
      <c r="A2106" s="411"/>
      <c r="B2106" s="407" t="s">
        <v>1060</v>
      </c>
      <c r="C2106" s="413" t="s">
        <v>1065</v>
      </c>
      <c r="D2106" s="413"/>
      <c r="E2106" s="413"/>
      <c r="F2106" s="279" t="s">
        <v>890</v>
      </c>
      <c r="G2106">
        <f t="shared" ca="1" si="33"/>
        <v>27</v>
      </c>
    </row>
    <row r="2107" spans="1:7" ht="15.75" hidden="1" customHeight="1">
      <c r="A2107" s="411"/>
      <c r="B2107" s="407"/>
      <c r="C2107" s="410" t="s">
        <v>1066</v>
      </c>
      <c r="D2107" s="410"/>
      <c r="E2107" s="410"/>
      <c r="F2107" s="281" t="s">
        <v>890</v>
      </c>
      <c r="G2107">
        <f t="shared" ca="1" si="33"/>
        <v>0</v>
      </c>
    </row>
    <row r="2108" spans="1:7" ht="15.75" hidden="1" customHeight="1">
      <c r="A2108" s="411"/>
      <c r="B2108" s="407"/>
      <c r="C2108" s="410" t="s">
        <v>1067</v>
      </c>
      <c r="D2108" s="410"/>
      <c r="E2108" s="410"/>
      <c r="F2108" s="281" t="s">
        <v>890</v>
      </c>
      <c r="G2108">
        <f t="shared" ca="1" si="33"/>
        <v>3</v>
      </c>
    </row>
    <row r="2109" spans="1:7" ht="15.75" hidden="1" customHeight="1">
      <c r="A2109" s="411"/>
      <c r="B2109" s="407"/>
      <c r="C2109" s="410" t="s">
        <v>1068</v>
      </c>
      <c r="D2109" s="410"/>
      <c r="E2109" s="410"/>
      <c r="F2109" s="281" t="s">
        <v>890</v>
      </c>
      <c r="G2109">
        <f t="shared" ca="1" si="33"/>
        <v>4</v>
      </c>
    </row>
    <row r="2110" spans="1:7" ht="15.75" hidden="1" customHeight="1">
      <c r="A2110" s="411"/>
      <c r="B2110" s="407"/>
      <c r="C2110" s="410" t="s">
        <v>1069</v>
      </c>
      <c r="D2110" s="410" t="s">
        <v>1098</v>
      </c>
      <c r="E2110" s="410"/>
      <c r="F2110" s="281" t="s">
        <v>890</v>
      </c>
      <c r="G2110">
        <f t="shared" ca="1" si="33"/>
        <v>0</v>
      </c>
    </row>
    <row r="2111" spans="1:7" ht="15.75" hidden="1" customHeight="1">
      <c r="A2111" s="411"/>
      <c r="B2111" s="407"/>
      <c r="C2111" s="410"/>
      <c r="D2111" s="410" t="s">
        <v>1099</v>
      </c>
      <c r="E2111" s="410"/>
      <c r="F2111" s="281" t="s">
        <v>890</v>
      </c>
      <c r="G2111">
        <f t="shared" ca="1" si="33"/>
        <v>6</v>
      </c>
    </row>
    <row r="2112" spans="1:7" ht="15.75" hidden="1" customHeight="1">
      <c r="A2112" s="411"/>
      <c r="B2112" s="407"/>
      <c r="C2112" s="410"/>
      <c r="D2112" s="410" t="s">
        <v>1100</v>
      </c>
      <c r="E2112" s="410"/>
      <c r="F2112" s="281" t="s">
        <v>890</v>
      </c>
      <c r="G2112">
        <f t="shared" ca="1" si="33"/>
        <v>1</v>
      </c>
    </row>
    <row r="2113" spans="1:7" ht="26.25" hidden="1" customHeight="1">
      <c r="A2113" s="411"/>
      <c r="B2113" s="407" t="s">
        <v>1152</v>
      </c>
      <c r="C2113" s="410" t="s">
        <v>1071</v>
      </c>
      <c r="D2113" s="410" t="s">
        <v>1161</v>
      </c>
      <c r="E2113" s="280" t="s">
        <v>1114</v>
      </c>
      <c r="F2113" s="282" t="s">
        <v>824</v>
      </c>
      <c r="G2113">
        <f t="shared" ca="1" si="33"/>
        <v>0</v>
      </c>
    </row>
    <row r="2114" spans="1:7" hidden="1">
      <c r="A2114" s="411"/>
      <c r="B2114" s="407"/>
      <c r="C2114" s="410"/>
      <c r="D2114" s="410"/>
      <c r="E2114" s="280" t="s">
        <v>1115</v>
      </c>
      <c r="F2114" s="282" t="s">
        <v>824</v>
      </c>
      <c r="G2114">
        <f t="shared" ca="1" si="33"/>
        <v>1</v>
      </c>
    </row>
    <row r="2115" spans="1:7" ht="38.25" hidden="1">
      <c r="A2115" s="411"/>
      <c r="B2115" s="407"/>
      <c r="C2115" s="410"/>
      <c r="D2115" s="410"/>
      <c r="E2115" s="280" t="s">
        <v>1167</v>
      </c>
      <c r="F2115" s="282" t="s">
        <v>824</v>
      </c>
      <c r="G2115">
        <f t="shared" ca="1" si="33"/>
        <v>0</v>
      </c>
    </row>
    <row r="2116" spans="1:7" ht="15.75" hidden="1" customHeight="1">
      <c r="A2116" s="411"/>
      <c r="B2116" s="407"/>
      <c r="C2116" s="410"/>
      <c r="D2116" s="410" t="s">
        <v>1162</v>
      </c>
      <c r="E2116" s="410"/>
      <c r="F2116" s="282" t="s">
        <v>824</v>
      </c>
      <c r="G2116">
        <f t="shared" ca="1" si="33"/>
        <v>0</v>
      </c>
    </row>
    <row r="2117" spans="1:7" ht="15.75" hidden="1" customHeight="1">
      <c r="A2117" s="411"/>
      <c r="B2117" s="407"/>
      <c r="C2117" s="414" t="s">
        <v>1072</v>
      </c>
      <c r="D2117" s="410" t="s">
        <v>1103</v>
      </c>
      <c r="E2117" s="410"/>
      <c r="F2117" s="282" t="s">
        <v>824</v>
      </c>
      <c r="G2117">
        <f t="shared" ca="1" si="33"/>
        <v>27</v>
      </c>
    </row>
    <row r="2118" spans="1:7" ht="15.75" hidden="1" customHeight="1">
      <c r="A2118" s="411"/>
      <c r="B2118" s="407"/>
      <c r="C2118" s="414"/>
      <c r="D2118" s="410" t="s">
        <v>1104</v>
      </c>
      <c r="E2118" s="410"/>
      <c r="F2118" s="282" t="s">
        <v>824</v>
      </c>
      <c r="G2118" t="str">
        <f t="shared" ca="1" si="33"/>
        <v/>
      </c>
    </row>
    <row r="2119" spans="1:7" ht="15.75" hidden="1" customHeight="1">
      <c r="A2119" s="411"/>
      <c r="B2119" s="407"/>
      <c r="C2119" s="410" t="s">
        <v>1154</v>
      </c>
      <c r="D2119" s="410"/>
      <c r="E2119" s="410"/>
      <c r="F2119" s="282" t="s">
        <v>786</v>
      </c>
      <c r="G2119" t="str">
        <f t="shared" ca="1" si="33"/>
        <v xml:space="preserve">во вторую смену </v>
      </c>
    </row>
    <row r="2120" spans="1:7" hidden="1">
      <c r="A2120" s="411"/>
      <c r="B2120" s="407"/>
      <c r="C2120" s="280"/>
      <c r="D2120" s="280"/>
      <c r="E2120" s="280" t="s">
        <v>1117</v>
      </c>
      <c r="F2120" s="282" t="s">
        <v>786</v>
      </c>
      <c r="G2120">
        <f t="shared" ca="1" si="33"/>
        <v>0</v>
      </c>
    </row>
    <row r="2121" spans="1:7" ht="15.75" hidden="1" customHeight="1">
      <c r="A2121" s="411"/>
      <c r="B2121" s="407"/>
      <c r="C2121" s="410" t="s">
        <v>1155</v>
      </c>
      <c r="D2121" s="410"/>
      <c r="E2121" s="410" t="s">
        <v>1118</v>
      </c>
      <c r="F2121" s="282" t="s">
        <v>786</v>
      </c>
      <c r="G2121">
        <f t="shared" ca="1" si="33"/>
        <v>0</v>
      </c>
    </row>
    <row r="2122" spans="1:7" hidden="1">
      <c r="A2122" s="411"/>
      <c r="B2122" s="407"/>
      <c r="C2122" s="410"/>
      <c r="D2122" s="410"/>
      <c r="E2122" s="410"/>
      <c r="F2122" s="282" t="s">
        <v>824</v>
      </c>
      <c r="G2122">
        <f t="shared" ca="1" si="33"/>
        <v>0</v>
      </c>
    </row>
    <row r="2123" spans="1:7" ht="15.75" hidden="1" customHeight="1">
      <c r="A2123" s="411"/>
      <c r="B2123" s="407"/>
      <c r="C2123" s="410"/>
      <c r="D2123" s="410"/>
      <c r="E2123" s="410" t="s">
        <v>1118</v>
      </c>
      <c r="F2123" s="282" t="s">
        <v>786</v>
      </c>
      <c r="G2123">
        <f t="shared" ca="1" si="33"/>
        <v>0</v>
      </c>
    </row>
    <row r="2124" spans="1:7" hidden="1">
      <c r="A2124" s="411"/>
      <c r="B2124" s="407"/>
      <c r="C2124" s="410"/>
      <c r="D2124" s="410"/>
      <c r="E2124" s="410"/>
      <c r="F2124" s="282" t="s">
        <v>824</v>
      </c>
      <c r="G2124">
        <f t="shared" ca="1" si="33"/>
        <v>0</v>
      </c>
    </row>
    <row r="2125" spans="1:7" ht="15.75" hidden="1" customHeight="1">
      <c r="A2125" s="411"/>
      <c r="B2125" s="410" t="s">
        <v>1153</v>
      </c>
      <c r="C2125" s="410"/>
      <c r="D2125" s="410"/>
      <c r="E2125" s="280" t="s">
        <v>1119</v>
      </c>
      <c r="F2125" s="282" t="s">
        <v>1125</v>
      </c>
      <c r="G2125">
        <f t="shared" ca="1" si="33"/>
        <v>1</v>
      </c>
    </row>
    <row r="2126" spans="1:7" hidden="1">
      <c r="A2126" s="411"/>
      <c r="B2126" s="410"/>
      <c r="C2126" s="410"/>
      <c r="D2126" s="410"/>
      <c r="E2126" s="280" t="s">
        <v>1120</v>
      </c>
      <c r="F2126" s="282" t="s">
        <v>824</v>
      </c>
      <c r="G2126">
        <f t="shared" ca="1" si="33"/>
        <v>27</v>
      </c>
    </row>
    <row r="2127" spans="1:7" ht="15.75" hidden="1" customHeight="1">
      <c r="A2127" s="411"/>
      <c r="B2127" s="407" t="s">
        <v>1062</v>
      </c>
      <c r="C2127" s="410" t="s">
        <v>1156</v>
      </c>
      <c r="D2127" s="410" t="s">
        <v>1105</v>
      </c>
      <c r="E2127" s="280" t="s">
        <v>1121</v>
      </c>
      <c r="F2127" s="282" t="s">
        <v>824</v>
      </c>
      <c r="G2127">
        <f t="shared" ca="1" si="33"/>
        <v>10</v>
      </c>
    </row>
    <row r="2128" spans="1:7" hidden="1">
      <c r="A2128" s="411"/>
      <c r="B2128" s="407"/>
      <c r="C2128" s="410"/>
      <c r="D2128" s="410"/>
      <c r="E2128" s="280" t="s">
        <v>1122</v>
      </c>
      <c r="F2128" s="282" t="s">
        <v>824</v>
      </c>
      <c r="G2128">
        <f t="shared" ca="1" si="33"/>
        <v>0</v>
      </c>
    </row>
    <row r="2129" spans="1:7" ht="15.75" hidden="1" customHeight="1">
      <c r="A2129" s="411"/>
      <c r="B2129" s="407"/>
      <c r="C2129" s="410"/>
      <c r="D2129" s="410" t="s">
        <v>1106</v>
      </c>
      <c r="E2129" s="280" t="s">
        <v>1121</v>
      </c>
      <c r="F2129" s="282" t="s">
        <v>824</v>
      </c>
      <c r="G2129">
        <f t="shared" ca="1" si="33"/>
        <v>0</v>
      </c>
    </row>
    <row r="2130" spans="1:7" hidden="1">
      <c r="A2130" s="411"/>
      <c r="B2130" s="407"/>
      <c r="C2130" s="410"/>
      <c r="D2130" s="410"/>
      <c r="E2130" s="280" t="s">
        <v>1122</v>
      </c>
      <c r="F2130" s="282" t="s">
        <v>824</v>
      </c>
      <c r="G2130">
        <f t="shared" ca="1" si="33"/>
        <v>0</v>
      </c>
    </row>
    <row r="2131" spans="1:7" ht="15.75" hidden="1" customHeight="1">
      <c r="A2131" s="411"/>
      <c r="B2131" s="407"/>
      <c r="C2131" s="410"/>
      <c r="D2131" s="410" t="s">
        <v>1107</v>
      </c>
      <c r="E2131" s="280" t="s">
        <v>1121</v>
      </c>
      <c r="F2131" s="282" t="s">
        <v>824</v>
      </c>
      <c r="G2131">
        <f t="shared" ca="1" si="33"/>
        <v>9</v>
      </c>
    </row>
    <row r="2132" spans="1:7" hidden="1">
      <c r="A2132" s="411"/>
      <c r="B2132" s="407"/>
      <c r="C2132" s="410"/>
      <c r="D2132" s="410"/>
      <c r="E2132" s="280" t="s">
        <v>1122</v>
      </c>
      <c r="F2132" s="282" t="s">
        <v>824</v>
      </c>
      <c r="G2132">
        <f t="shared" ca="1" si="33"/>
        <v>0</v>
      </c>
    </row>
    <row r="2133" spans="1:7" ht="15.75" hidden="1" customHeight="1">
      <c r="A2133" s="411"/>
      <c r="B2133" s="407"/>
      <c r="C2133" s="410"/>
      <c r="D2133" s="410" t="s">
        <v>1108</v>
      </c>
      <c r="E2133" s="280" t="s">
        <v>1121</v>
      </c>
      <c r="F2133" s="282" t="s">
        <v>824</v>
      </c>
      <c r="G2133">
        <f t="shared" ca="1" si="33"/>
        <v>0</v>
      </c>
    </row>
    <row r="2134" spans="1:7" hidden="1">
      <c r="A2134" s="411"/>
      <c r="B2134" s="407"/>
      <c r="C2134" s="410"/>
      <c r="D2134" s="410"/>
      <c r="E2134" s="280" t="s">
        <v>1122</v>
      </c>
      <c r="F2134" s="282" t="s">
        <v>824</v>
      </c>
      <c r="G2134">
        <f t="shared" ca="1" si="33"/>
        <v>0</v>
      </c>
    </row>
    <row r="2135" spans="1:7" ht="15.75" hidden="1" customHeight="1">
      <c r="A2135" s="411"/>
      <c r="B2135" s="407"/>
      <c r="C2135" s="410"/>
      <c r="D2135" s="410" t="s">
        <v>1109</v>
      </c>
      <c r="E2135" s="280" t="s">
        <v>1121</v>
      </c>
      <c r="F2135" s="282" t="s">
        <v>824</v>
      </c>
      <c r="G2135">
        <f t="shared" ca="1" si="33"/>
        <v>0</v>
      </c>
    </row>
    <row r="2136" spans="1:7" hidden="1">
      <c r="A2136" s="411"/>
      <c r="B2136" s="407"/>
      <c r="C2136" s="410"/>
      <c r="D2136" s="410"/>
      <c r="E2136" s="280" t="s">
        <v>1122</v>
      </c>
      <c r="F2136" s="282" t="s">
        <v>824</v>
      </c>
      <c r="G2136">
        <f t="shared" ca="1" si="33"/>
        <v>1</v>
      </c>
    </row>
    <row r="2137" spans="1:7" ht="15.75" hidden="1" customHeight="1">
      <c r="A2137" s="411"/>
      <c r="B2137" s="407"/>
      <c r="C2137" s="410"/>
      <c r="D2137" s="410" t="s">
        <v>1110</v>
      </c>
      <c r="E2137" s="280" t="s">
        <v>1121</v>
      </c>
      <c r="F2137" s="282" t="s">
        <v>824</v>
      </c>
      <c r="G2137">
        <f t="shared" ca="1" si="33"/>
        <v>0</v>
      </c>
    </row>
    <row r="2138" spans="1:7" hidden="1">
      <c r="A2138" s="411"/>
      <c r="B2138" s="407"/>
      <c r="C2138" s="410"/>
      <c r="D2138" s="410"/>
      <c r="E2138" s="280" t="s">
        <v>1122</v>
      </c>
      <c r="F2138" s="282" t="s">
        <v>824</v>
      </c>
      <c r="G2138">
        <f t="shared" ca="1" si="33"/>
        <v>0</v>
      </c>
    </row>
    <row r="2139" spans="1:7" ht="15.75" hidden="1" customHeight="1">
      <c r="A2139" s="411"/>
      <c r="B2139" s="407"/>
      <c r="C2139" s="410" t="s">
        <v>1157</v>
      </c>
      <c r="D2139" s="410" t="s">
        <v>1163</v>
      </c>
      <c r="E2139" s="410"/>
      <c r="F2139" s="282" t="s">
        <v>1130</v>
      </c>
      <c r="G2139">
        <f t="shared" ca="1" si="33"/>
        <v>0</v>
      </c>
    </row>
    <row r="2140" spans="1:7" ht="15.75" hidden="1" customHeight="1">
      <c r="A2140" s="411"/>
      <c r="B2140" s="407"/>
      <c r="C2140" s="410"/>
      <c r="D2140" s="410" t="s">
        <v>1164</v>
      </c>
      <c r="E2140" s="410"/>
      <c r="F2140" s="282" t="s">
        <v>824</v>
      </c>
      <c r="G2140">
        <f t="shared" ca="1" si="33"/>
        <v>27</v>
      </c>
    </row>
    <row r="2141" spans="1:7" ht="51.75" hidden="1" customHeight="1">
      <c r="A2141" s="407" t="s">
        <v>1150</v>
      </c>
      <c r="B2141" s="407"/>
      <c r="C2141" s="408" t="s">
        <v>1158</v>
      </c>
      <c r="D2141" s="409" t="s">
        <v>1165</v>
      </c>
      <c r="E2141" s="280" t="s">
        <v>1168</v>
      </c>
      <c r="F2141" s="282" t="s">
        <v>1130</v>
      </c>
      <c r="G2141">
        <f t="shared" ca="1" si="33"/>
        <v>18</v>
      </c>
    </row>
    <row r="2142" spans="1:7" ht="51" hidden="1">
      <c r="A2142" s="407"/>
      <c r="B2142" s="407"/>
      <c r="C2142" s="408"/>
      <c r="D2142" s="409"/>
      <c r="E2142" s="280" t="s">
        <v>1169</v>
      </c>
      <c r="F2142" s="282" t="s">
        <v>824</v>
      </c>
      <c r="G2142">
        <f t="shared" ca="1" si="33"/>
        <v>37</v>
      </c>
    </row>
    <row r="2143" spans="1:7" ht="25.5" hidden="1">
      <c r="A2143" s="407"/>
      <c r="B2143" s="407"/>
      <c r="C2143" s="408"/>
      <c r="D2143" s="409"/>
      <c r="E2143" s="280" t="s">
        <v>1170</v>
      </c>
      <c r="F2143" s="282" t="s">
        <v>824</v>
      </c>
      <c r="G2143">
        <f t="shared" ca="1" si="33"/>
        <v>7</v>
      </c>
    </row>
    <row r="2144" spans="1:7" ht="51.75" hidden="1" customHeight="1">
      <c r="A2144" s="407"/>
      <c r="B2144" s="407"/>
      <c r="C2144" s="408"/>
      <c r="D2144" s="409" t="s">
        <v>1166</v>
      </c>
      <c r="E2144" s="280" t="s">
        <v>1171</v>
      </c>
      <c r="F2144" s="282" t="s">
        <v>1130</v>
      </c>
      <c r="G2144">
        <f t="shared" ca="1" si="33"/>
        <v>4</v>
      </c>
    </row>
    <row r="2145" spans="1:7" ht="51" hidden="1">
      <c r="A2145" s="407"/>
      <c r="B2145" s="407"/>
      <c r="C2145" s="408"/>
      <c r="D2145" s="409"/>
      <c r="E2145" s="280" t="s">
        <v>1169</v>
      </c>
      <c r="F2145" s="282" t="s">
        <v>824</v>
      </c>
      <c r="G2145">
        <f t="shared" ca="1" si="33"/>
        <v>6</v>
      </c>
    </row>
    <row r="2146" spans="1:7" ht="25.5" hidden="1">
      <c r="A2146" s="407"/>
      <c r="B2146" s="407"/>
      <c r="C2146" s="408"/>
      <c r="D2146" s="409"/>
      <c r="E2146" s="280" t="s">
        <v>1170</v>
      </c>
      <c r="F2146" s="282" t="s">
        <v>824</v>
      </c>
      <c r="G2146">
        <f t="shared" ca="1" si="33"/>
        <v>1</v>
      </c>
    </row>
    <row r="2147" spans="1:7" ht="15.75" hidden="1" customHeight="1">
      <c r="A2147" s="407"/>
      <c r="B2147" s="407"/>
      <c r="C2147" s="408" t="s">
        <v>1159</v>
      </c>
      <c r="D2147" s="408"/>
      <c r="E2147" s="408"/>
      <c r="F2147" s="282" t="s">
        <v>824</v>
      </c>
      <c r="G2147">
        <f t="shared" ca="1" si="33"/>
        <v>0</v>
      </c>
    </row>
    <row r="2148" spans="1:7" ht="15.75" hidden="1" customHeight="1">
      <c r="A2148" s="407"/>
      <c r="B2148" s="407"/>
      <c r="C2148" s="408" t="s">
        <v>1160</v>
      </c>
      <c r="D2148" s="408"/>
      <c r="E2148" s="408"/>
      <c r="F2148" s="282" t="s">
        <v>824</v>
      </c>
      <c r="G2148">
        <f t="shared" ca="1" si="33"/>
        <v>27</v>
      </c>
    </row>
    <row r="2149" spans="1:7" hidden="1">
      <c r="A2149" s="411" t="s">
        <v>1149</v>
      </c>
      <c r="B2149" s="412" t="s">
        <v>1488</v>
      </c>
      <c r="C2149" s="412"/>
      <c r="D2149" s="412"/>
      <c r="E2149" s="412"/>
      <c r="F2149" s="277" t="s">
        <v>786</v>
      </c>
      <c r="G2149" t="str">
        <f t="shared" ref="G2149:G2212" ca="1" si="34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7 класс</v>
      </c>
    </row>
    <row r="2150" spans="1:7" ht="15.75" hidden="1" customHeight="1">
      <c r="A2150" s="411"/>
      <c r="B2150" s="407" t="s">
        <v>1060</v>
      </c>
      <c r="C2150" s="413" t="s">
        <v>1065</v>
      </c>
      <c r="D2150" s="413"/>
      <c r="E2150" s="413"/>
      <c r="F2150" s="279" t="s">
        <v>890</v>
      </c>
      <c r="G2150">
        <f t="shared" ca="1" si="34"/>
        <v>26</v>
      </c>
    </row>
    <row r="2151" spans="1:7" ht="15.75" hidden="1" customHeight="1">
      <c r="A2151" s="411"/>
      <c r="B2151" s="407"/>
      <c r="C2151" s="410" t="s">
        <v>1066</v>
      </c>
      <c r="D2151" s="410"/>
      <c r="E2151" s="410"/>
      <c r="F2151" s="281" t="s">
        <v>890</v>
      </c>
      <c r="G2151">
        <f t="shared" ca="1" si="34"/>
        <v>0</v>
      </c>
    </row>
    <row r="2152" spans="1:7" ht="15.75" hidden="1" customHeight="1">
      <c r="A2152" s="411"/>
      <c r="B2152" s="407"/>
      <c r="C2152" s="410" t="s">
        <v>1067</v>
      </c>
      <c r="D2152" s="410"/>
      <c r="E2152" s="410"/>
      <c r="F2152" s="281" t="s">
        <v>890</v>
      </c>
      <c r="G2152">
        <f t="shared" ca="1" si="34"/>
        <v>0</v>
      </c>
    </row>
    <row r="2153" spans="1:7" ht="15.75" hidden="1" customHeight="1">
      <c r="A2153" s="411"/>
      <c r="B2153" s="407"/>
      <c r="C2153" s="410" t="s">
        <v>1068</v>
      </c>
      <c r="D2153" s="410"/>
      <c r="E2153" s="410"/>
      <c r="F2153" s="281" t="s">
        <v>890</v>
      </c>
      <c r="G2153">
        <f t="shared" ca="1" si="34"/>
        <v>0</v>
      </c>
    </row>
    <row r="2154" spans="1:7" ht="15.75" hidden="1" customHeight="1">
      <c r="A2154" s="411"/>
      <c r="B2154" s="407"/>
      <c r="C2154" s="410" t="s">
        <v>1069</v>
      </c>
      <c r="D2154" s="410" t="s">
        <v>1098</v>
      </c>
      <c r="E2154" s="410"/>
      <c r="F2154" s="281" t="s">
        <v>890</v>
      </c>
      <c r="G2154">
        <f t="shared" ca="1" si="34"/>
        <v>6</v>
      </c>
    </row>
    <row r="2155" spans="1:7" ht="15.75" hidden="1" customHeight="1">
      <c r="A2155" s="411"/>
      <c r="B2155" s="407"/>
      <c r="C2155" s="410"/>
      <c r="D2155" s="410" t="s">
        <v>1099</v>
      </c>
      <c r="E2155" s="410"/>
      <c r="F2155" s="281" t="s">
        <v>890</v>
      </c>
      <c r="G2155">
        <f t="shared" ca="1" si="34"/>
        <v>8</v>
      </c>
    </row>
    <row r="2156" spans="1:7" ht="15.75" hidden="1" customHeight="1">
      <c r="A2156" s="411"/>
      <c r="B2156" s="407"/>
      <c r="C2156" s="410"/>
      <c r="D2156" s="410" t="s">
        <v>1100</v>
      </c>
      <c r="E2156" s="410"/>
      <c r="F2156" s="281" t="s">
        <v>890</v>
      </c>
      <c r="G2156">
        <f t="shared" ca="1" si="34"/>
        <v>1</v>
      </c>
    </row>
    <row r="2157" spans="1:7" ht="26.25" hidden="1" customHeight="1">
      <c r="A2157" s="411"/>
      <c r="B2157" s="407" t="s">
        <v>1152</v>
      </c>
      <c r="C2157" s="410" t="s">
        <v>1071</v>
      </c>
      <c r="D2157" s="410" t="s">
        <v>1161</v>
      </c>
      <c r="E2157" s="280" t="s">
        <v>1114</v>
      </c>
      <c r="F2157" s="282" t="s">
        <v>824</v>
      </c>
      <c r="G2157">
        <f t="shared" ca="1" si="34"/>
        <v>0</v>
      </c>
    </row>
    <row r="2158" spans="1:7" hidden="1">
      <c r="A2158" s="411"/>
      <c r="B2158" s="407"/>
      <c r="C2158" s="410"/>
      <c r="D2158" s="410"/>
      <c r="E2158" s="280" t="s">
        <v>1115</v>
      </c>
      <c r="F2158" s="282" t="s">
        <v>824</v>
      </c>
      <c r="G2158">
        <f t="shared" ca="1" si="34"/>
        <v>0</v>
      </c>
    </row>
    <row r="2159" spans="1:7" ht="38.25" hidden="1">
      <c r="A2159" s="411"/>
      <c r="B2159" s="407"/>
      <c r="C2159" s="410"/>
      <c r="D2159" s="410"/>
      <c r="E2159" s="280" t="s">
        <v>1167</v>
      </c>
      <c r="F2159" s="282" t="s">
        <v>824</v>
      </c>
      <c r="G2159">
        <f t="shared" ca="1" si="34"/>
        <v>0</v>
      </c>
    </row>
    <row r="2160" spans="1:7" ht="15.75" hidden="1" customHeight="1">
      <c r="A2160" s="411"/>
      <c r="B2160" s="407"/>
      <c r="C2160" s="410"/>
      <c r="D2160" s="410" t="s">
        <v>1162</v>
      </c>
      <c r="E2160" s="410"/>
      <c r="F2160" s="282" t="s">
        <v>824</v>
      </c>
      <c r="G2160">
        <f t="shared" ca="1" si="34"/>
        <v>0</v>
      </c>
    </row>
    <row r="2161" spans="1:7" ht="15.75" hidden="1" customHeight="1">
      <c r="A2161" s="411"/>
      <c r="B2161" s="407"/>
      <c r="C2161" s="414" t="s">
        <v>1072</v>
      </c>
      <c r="D2161" s="410" t="s">
        <v>1103</v>
      </c>
      <c r="E2161" s="410"/>
      <c r="F2161" s="282" t="s">
        <v>824</v>
      </c>
      <c r="G2161">
        <f t="shared" ca="1" si="34"/>
        <v>26</v>
      </c>
    </row>
    <row r="2162" spans="1:7" ht="15.75" hidden="1" customHeight="1">
      <c r="A2162" s="411"/>
      <c r="B2162" s="407"/>
      <c r="C2162" s="414"/>
      <c r="D2162" s="410" t="s">
        <v>1104</v>
      </c>
      <c r="E2162" s="410"/>
      <c r="F2162" s="282" t="s">
        <v>824</v>
      </c>
      <c r="G2162" t="str">
        <f t="shared" ca="1" si="34"/>
        <v/>
      </c>
    </row>
    <row r="2163" spans="1:7" ht="15.75" hidden="1" customHeight="1">
      <c r="A2163" s="411"/>
      <c r="B2163" s="407"/>
      <c r="C2163" s="410" t="s">
        <v>1154</v>
      </c>
      <c r="D2163" s="410"/>
      <c r="E2163" s="410"/>
      <c r="F2163" s="282" t="s">
        <v>786</v>
      </c>
      <c r="G2163" t="str">
        <f t="shared" ca="1" si="34"/>
        <v xml:space="preserve">во вторую смену </v>
      </c>
    </row>
    <row r="2164" spans="1:7" hidden="1">
      <c r="A2164" s="411"/>
      <c r="B2164" s="407"/>
      <c r="C2164" s="280"/>
      <c r="D2164" s="280"/>
      <c r="E2164" s="280" t="s">
        <v>1117</v>
      </c>
      <c r="F2164" s="282" t="s">
        <v>786</v>
      </c>
      <c r="G2164">
        <f t="shared" ca="1" si="34"/>
        <v>0</v>
      </c>
    </row>
    <row r="2165" spans="1:7" ht="15.75" hidden="1" customHeight="1">
      <c r="A2165" s="411"/>
      <c r="B2165" s="407"/>
      <c r="C2165" s="410" t="s">
        <v>1155</v>
      </c>
      <c r="D2165" s="410"/>
      <c r="E2165" s="410" t="s">
        <v>1118</v>
      </c>
      <c r="F2165" s="282" t="s">
        <v>786</v>
      </c>
      <c r="G2165">
        <f t="shared" ca="1" si="34"/>
        <v>0</v>
      </c>
    </row>
    <row r="2166" spans="1:7" hidden="1">
      <c r="A2166" s="411"/>
      <c r="B2166" s="407"/>
      <c r="C2166" s="410"/>
      <c r="D2166" s="410"/>
      <c r="E2166" s="410"/>
      <c r="F2166" s="282" t="s">
        <v>824</v>
      </c>
      <c r="G2166">
        <f t="shared" ca="1" si="34"/>
        <v>0</v>
      </c>
    </row>
    <row r="2167" spans="1:7" ht="15.75" hidden="1" customHeight="1">
      <c r="A2167" s="411"/>
      <c r="B2167" s="407"/>
      <c r="C2167" s="410"/>
      <c r="D2167" s="410"/>
      <c r="E2167" s="410" t="s">
        <v>1118</v>
      </c>
      <c r="F2167" s="282" t="s">
        <v>786</v>
      </c>
      <c r="G2167">
        <f t="shared" ca="1" si="34"/>
        <v>0</v>
      </c>
    </row>
    <row r="2168" spans="1:7" hidden="1">
      <c r="A2168" s="411"/>
      <c r="B2168" s="407"/>
      <c r="C2168" s="410"/>
      <c r="D2168" s="410"/>
      <c r="E2168" s="410"/>
      <c r="F2168" s="282" t="s">
        <v>824</v>
      </c>
      <c r="G2168">
        <f t="shared" ca="1" si="34"/>
        <v>0</v>
      </c>
    </row>
    <row r="2169" spans="1:7" ht="15.75" hidden="1" customHeight="1">
      <c r="A2169" s="411"/>
      <c r="B2169" s="410" t="s">
        <v>1153</v>
      </c>
      <c r="C2169" s="410"/>
      <c r="D2169" s="410"/>
      <c r="E2169" s="280" t="s">
        <v>1119</v>
      </c>
      <c r="F2169" s="282" t="s">
        <v>1125</v>
      </c>
      <c r="G2169">
        <f t="shared" ca="1" si="34"/>
        <v>1</v>
      </c>
    </row>
    <row r="2170" spans="1:7" hidden="1">
      <c r="A2170" s="411"/>
      <c r="B2170" s="410"/>
      <c r="C2170" s="410"/>
      <c r="D2170" s="410"/>
      <c r="E2170" s="280" t="s">
        <v>1120</v>
      </c>
      <c r="F2170" s="282" t="s">
        <v>824</v>
      </c>
      <c r="G2170">
        <f t="shared" ca="1" si="34"/>
        <v>26</v>
      </c>
    </row>
    <row r="2171" spans="1:7" ht="15.75" hidden="1" customHeight="1">
      <c r="A2171" s="411"/>
      <c r="B2171" s="407" t="s">
        <v>1062</v>
      </c>
      <c r="C2171" s="410" t="s">
        <v>1156</v>
      </c>
      <c r="D2171" s="410" t="s">
        <v>1105</v>
      </c>
      <c r="E2171" s="280" t="s">
        <v>1121</v>
      </c>
      <c r="F2171" s="282" t="s">
        <v>824</v>
      </c>
      <c r="G2171">
        <f t="shared" ca="1" si="34"/>
        <v>9</v>
      </c>
    </row>
    <row r="2172" spans="1:7" hidden="1">
      <c r="A2172" s="411"/>
      <c r="B2172" s="407"/>
      <c r="C2172" s="410"/>
      <c r="D2172" s="410"/>
      <c r="E2172" s="280" t="s">
        <v>1122</v>
      </c>
      <c r="F2172" s="282" t="s">
        <v>824</v>
      </c>
      <c r="G2172">
        <f t="shared" ca="1" si="34"/>
        <v>0</v>
      </c>
    </row>
    <row r="2173" spans="1:7" ht="15.75" hidden="1" customHeight="1">
      <c r="A2173" s="411"/>
      <c r="B2173" s="407"/>
      <c r="C2173" s="410"/>
      <c r="D2173" s="410" t="s">
        <v>1106</v>
      </c>
      <c r="E2173" s="280" t="s">
        <v>1121</v>
      </c>
      <c r="F2173" s="282" t="s">
        <v>824</v>
      </c>
      <c r="G2173">
        <f t="shared" ca="1" si="34"/>
        <v>0</v>
      </c>
    </row>
    <row r="2174" spans="1:7" hidden="1">
      <c r="A2174" s="411"/>
      <c r="B2174" s="407"/>
      <c r="C2174" s="410"/>
      <c r="D2174" s="410"/>
      <c r="E2174" s="280" t="s">
        <v>1122</v>
      </c>
      <c r="F2174" s="282" t="s">
        <v>824</v>
      </c>
      <c r="G2174">
        <f t="shared" ca="1" si="34"/>
        <v>0</v>
      </c>
    </row>
    <row r="2175" spans="1:7" ht="15.75" hidden="1" customHeight="1">
      <c r="A2175" s="411"/>
      <c r="B2175" s="407"/>
      <c r="C2175" s="410"/>
      <c r="D2175" s="410" t="s">
        <v>1107</v>
      </c>
      <c r="E2175" s="280" t="s">
        <v>1121</v>
      </c>
      <c r="F2175" s="282" t="s">
        <v>824</v>
      </c>
      <c r="G2175">
        <f t="shared" ca="1" si="34"/>
        <v>0</v>
      </c>
    </row>
    <row r="2176" spans="1:7" hidden="1">
      <c r="A2176" s="411"/>
      <c r="B2176" s="407"/>
      <c r="C2176" s="410"/>
      <c r="D2176" s="410"/>
      <c r="E2176" s="280" t="s">
        <v>1122</v>
      </c>
      <c r="F2176" s="282" t="s">
        <v>824</v>
      </c>
      <c r="G2176">
        <f t="shared" ca="1" si="34"/>
        <v>0</v>
      </c>
    </row>
    <row r="2177" spans="1:7" ht="15.75" hidden="1" customHeight="1">
      <c r="A2177" s="411"/>
      <c r="B2177" s="407"/>
      <c r="C2177" s="410"/>
      <c r="D2177" s="410" t="s">
        <v>1108</v>
      </c>
      <c r="E2177" s="280" t="s">
        <v>1121</v>
      </c>
      <c r="F2177" s="282" t="s">
        <v>824</v>
      </c>
      <c r="G2177">
        <f t="shared" ca="1" si="34"/>
        <v>0</v>
      </c>
    </row>
    <row r="2178" spans="1:7" hidden="1">
      <c r="A2178" s="411"/>
      <c r="B2178" s="407"/>
      <c r="C2178" s="410"/>
      <c r="D2178" s="410"/>
      <c r="E2178" s="280" t="s">
        <v>1122</v>
      </c>
      <c r="F2178" s="282" t="s">
        <v>824</v>
      </c>
      <c r="G2178">
        <f t="shared" ca="1" si="34"/>
        <v>0</v>
      </c>
    </row>
    <row r="2179" spans="1:7" ht="15.75" hidden="1" customHeight="1">
      <c r="A2179" s="411"/>
      <c r="B2179" s="407"/>
      <c r="C2179" s="410"/>
      <c r="D2179" s="410" t="s">
        <v>1109</v>
      </c>
      <c r="E2179" s="280" t="s">
        <v>1121</v>
      </c>
      <c r="F2179" s="282" t="s">
        <v>824</v>
      </c>
      <c r="G2179">
        <f t="shared" ca="1" si="34"/>
        <v>0</v>
      </c>
    </row>
    <row r="2180" spans="1:7" hidden="1">
      <c r="A2180" s="411"/>
      <c r="B2180" s="407"/>
      <c r="C2180" s="410"/>
      <c r="D2180" s="410"/>
      <c r="E2180" s="280" t="s">
        <v>1122</v>
      </c>
      <c r="F2180" s="282" t="s">
        <v>824</v>
      </c>
      <c r="G2180">
        <f t="shared" ca="1" si="34"/>
        <v>0</v>
      </c>
    </row>
    <row r="2181" spans="1:7" ht="15.75" hidden="1" customHeight="1">
      <c r="A2181" s="411"/>
      <c r="B2181" s="407"/>
      <c r="C2181" s="410"/>
      <c r="D2181" s="410" t="s">
        <v>1110</v>
      </c>
      <c r="E2181" s="280" t="s">
        <v>1121</v>
      </c>
      <c r="F2181" s="282" t="s">
        <v>824</v>
      </c>
      <c r="G2181">
        <f t="shared" ca="1" si="34"/>
        <v>0</v>
      </c>
    </row>
    <row r="2182" spans="1:7" hidden="1">
      <c r="A2182" s="411"/>
      <c r="B2182" s="407"/>
      <c r="C2182" s="410"/>
      <c r="D2182" s="410"/>
      <c r="E2182" s="280" t="s">
        <v>1122</v>
      </c>
      <c r="F2182" s="282" t="s">
        <v>824</v>
      </c>
      <c r="G2182">
        <f t="shared" ca="1" si="34"/>
        <v>0</v>
      </c>
    </row>
    <row r="2183" spans="1:7" ht="15.75" hidden="1" customHeight="1">
      <c r="A2183" s="411"/>
      <c r="B2183" s="407"/>
      <c r="C2183" s="410" t="s">
        <v>1157</v>
      </c>
      <c r="D2183" s="410" t="s">
        <v>1163</v>
      </c>
      <c r="E2183" s="410"/>
      <c r="F2183" s="282" t="s">
        <v>1130</v>
      </c>
      <c r="G2183">
        <f t="shared" ca="1" si="34"/>
        <v>0</v>
      </c>
    </row>
    <row r="2184" spans="1:7" ht="15.75" hidden="1" customHeight="1">
      <c r="A2184" s="411"/>
      <c r="B2184" s="407"/>
      <c r="C2184" s="410"/>
      <c r="D2184" s="410" t="s">
        <v>1164</v>
      </c>
      <c r="E2184" s="410"/>
      <c r="F2184" s="282" t="s">
        <v>824</v>
      </c>
      <c r="G2184">
        <f t="shared" ca="1" si="34"/>
        <v>26</v>
      </c>
    </row>
    <row r="2185" spans="1:7" ht="51.75" hidden="1" customHeight="1">
      <c r="A2185" s="407" t="s">
        <v>1150</v>
      </c>
      <c r="B2185" s="407"/>
      <c r="C2185" s="408" t="s">
        <v>1158</v>
      </c>
      <c r="D2185" s="409" t="s">
        <v>1165</v>
      </c>
      <c r="E2185" s="280" t="s">
        <v>1168</v>
      </c>
      <c r="F2185" s="282" t="s">
        <v>1130</v>
      </c>
      <c r="G2185">
        <f t="shared" ca="1" si="34"/>
        <v>18</v>
      </c>
    </row>
    <row r="2186" spans="1:7" ht="51" hidden="1">
      <c r="A2186" s="407"/>
      <c r="B2186" s="407"/>
      <c r="C2186" s="408"/>
      <c r="D2186" s="409"/>
      <c r="E2186" s="280" t="s">
        <v>1169</v>
      </c>
      <c r="F2186" s="282" t="s">
        <v>824</v>
      </c>
      <c r="G2186">
        <f t="shared" ca="1" si="34"/>
        <v>28</v>
      </c>
    </row>
    <row r="2187" spans="1:7" ht="25.5" hidden="1">
      <c r="A2187" s="407"/>
      <c r="B2187" s="407"/>
      <c r="C2187" s="408"/>
      <c r="D2187" s="409"/>
      <c r="E2187" s="280" t="s">
        <v>1170</v>
      </c>
      <c r="F2187" s="282" t="s">
        <v>824</v>
      </c>
      <c r="G2187">
        <f t="shared" ca="1" si="34"/>
        <v>1</v>
      </c>
    </row>
    <row r="2188" spans="1:7" ht="51.75" hidden="1" customHeight="1">
      <c r="A2188" s="407"/>
      <c r="B2188" s="407"/>
      <c r="C2188" s="408"/>
      <c r="D2188" s="409" t="s">
        <v>1166</v>
      </c>
      <c r="E2188" s="280" t="s">
        <v>1171</v>
      </c>
      <c r="F2188" s="282" t="s">
        <v>1130</v>
      </c>
      <c r="G2188">
        <f t="shared" ca="1" si="34"/>
        <v>2</v>
      </c>
    </row>
    <row r="2189" spans="1:7" ht="51" hidden="1">
      <c r="A2189" s="407"/>
      <c r="B2189" s="407"/>
      <c r="C2189" s="408"/>
      <c r="D2189" s="409"/>
      <c r="E2189" s="280" t="s">
        <v>1169</v>
      </c>
      <c r="F2189" s="282" t="s">
        <v>824</v>
      </c>
      <c r="G2189">
        <f t="shared" ca="1" si="34"/>
        <v>2</v>
      </c>
    </row>
    <row r="2190" spans="1:7" ht="25.5" hidden="1">
      <c r="A2190" s="407"/>
      <c r="B2190" s="407"/>
      <c r="C2190" s="408"/>
      <c r="D2190" s="409"/>
      <c r="E2190" s="280" t="s">
        <v>1170</v>
      </c>
      <c r="F2190" s="282" t="s">
        <v>824</v>
      </c>
      <c r="G2190">
        <f t="shared" ca="1" si="34"/>
        <v>0</v>
      </c>
    </row>
    <row r="2191" spans="1:7" ht="15.75" hidden="1" customHeight="1">
      <c r="A2191" s="407"/>
      <c r="B2191" s="407"/>
      <c r="C2191" s="408" t="s">
        <v>1159</v>
      </c>
      <c r="D2191" s="408"/>
      <c r="E2191" s="408"/>
      <c r="F2191" s="282" t="s">
        <v>824</v>
      </c>
      <c r="G2191">
        <f t="shared" ca="1" si="34"/>
        <v>0</v>
      </c>
    </row>
    <row r="2192" spans="1:7" ht="15.75" hidden="1" customHeight="1">
      <c r="A2192" s="407"/>
      <c r="B2192" s="407"/>
      <c r="C2192" s="408" t="s">
        <v>1160</v>
      </c>
      <c r="D2192" s="408"/>
      <c r="E2192" s="408"/>
      <c r="F2192" s="282" t="s">
        <v>824</v>
      </c>
      <c r="G2192">
        <f t="shared" ca="1" si="34"/>
        <v>26</v>
      </c>
    </row>
    <row r="2193" spans="1:7" hidden="1">
      <c r="A2193" s="411" t="s">
        <v>1149</v>
      </c>
      <c r="B2193" s="412" t="s">
        <v>1488</v>
      </c>
      <c r="C2193" s="412"/>
      <c r="D2193" s="412"/>
      <c r="E2193" s="412"/>
      <c r="F2193" s="277" t="s">
        <v>786</v>
      </c>
      <c r="G2193" t="str">
        <f t="shared" ca="1" si="34"/>
        <v>7 класс</v>
      </c>
    </row>
    <row r="2194" spans="1:7" ht="15.75" hidden="1" customHeight="1">
      <c r="A2194" s="411"/>
      <c r="B2194" s="407" t="s">
        <v>1060</v>
      </c>
      <c r="C2194" s="413" t="s">
        <v>1065</v>
      </c>
      <c r="D2194" s="413"/>
      <c r="E2194" s="413"/>
      <c r="F2194" s="279" t="s">
        <v>890</v>
      </c>
      <c r="G2194">
        <f t="shared" ca="1" si="34"/>
        <v>9</v>
      </c>
    </row>
    <row r="2195" spans="1:7" ht="15.75" hidden="1" customHeight="1">
      <c r="A2195" s="411"/>
      <c r="B2195" s="407"/>
      <c r="C2195" s="410" t="s">
        <v>1066</v>
      </c>
      <c r="D2195" s="410"/>
      <c r="E2195" s="410"/>
      <c r="F2195" s="281" t="s">
        <v>890</v>
      </c>
      <c r="G2195">
        <f t="shared" ca="1" si="34"/>
        <v>9</v>
      </c>
    </row>
    <row r="2196" spans="1:7" ht="15.75" hidden="1" customHeight="1">
      <c r="A2196" s="411"/>
      <c r="B2196" s="407"/>
      <c r="C2196" s="410" t="s">
        <v>1067</v>
      </c>
      <c r="D2196" s="410"/>
      <c r="E2196" s="410"/>
      <c r="F2196" s="281" t="s">
        <v>890</v>
      </c>
      <c r="G2196">
        <f t="shared" ca="1" si="34"/>
        <v>0</v>
      </c>
    </row>
    <row r="2197" spans="1:7" ht="15.75" hidden="1" customHeight="1">
      <c r="A2197" s="411"/>
      <c r="B2197" s="407"/>
      <c r="C2197" s="410" t="s">
        <v>1068</v>
      </c>
      <c r="D2197" s="410"/>
      <c r="E2197" s="410"/>
      <c r="F2197" s="281" t="s">
        <v>890</v>
      </c>
      <c r="G2197">
        <f t="shared" ca="1" si="34"/>
        <v>1</v>
      </c>
    </row>
    <row r="2198" spans="1:7" ht="15.75" hidden="1" customHeight="1">
      <c r="A2198" s="411"/>
      <c r="B2198" s="407"/>
      <c r="C2198" s="410" t="s">
        <v>1069</v>
      </c>
      <c r="D2198" s="410" t="s">
        <v>1098</v>
      </c>
      <c r="E2198" s="410"/>
      <c r="F2198" s="281" t="s">
        <v>890</v>
      </c>
      <c r="G2198">
        <f t="shared" ca="1" si="34"/>
        <v>0</v>
      </c>
    </row>
    <row r="2199" spans="1:7" ht="15.75" hidden="1" customHeight="1">
      <c r="A2199" s="411"/>
      <c r="B2199" s="407"/>
      <c r="C2199" s="410"/>
      <c r="D2199" s="410" t="s">
        <v>1099</v>
      </c>
      <c r="E2199" s="410"/>
      <c r="F2199" s="281" t="s">
        <v>890</v>
      </c>
      <c r="G2199">
        <f t="shared" ca="1" si="34"/>
        <v>8</v>
      </c>
    </row>
    <row r="2200" spans="1:7" ht="15.75" hidden="1" customHeight="1">
      <c r="A2200" s="411"/>
      <c r="B2200" s="407"/>
      <c r="C2200" s="410"/>
      <c r="D2200" s="410" t="s">
        <v>1100</v>
      </c>
      <c r="E2200" s="410"/>
      <c r="F2200" s="281" t="s">
        <v>890</v>
      </c>
      <c r="G2200">
        <f t="shared" ca="1" si="34"/>
        <v>0</v>
      </c>
    </row>
    <row r="2201" spans="1:7" ht="26.25" hidden="1" customHeight="1">
      <c r="A2201" s="411"/>
      <c r="B2201" s="407" t="s">
        <v>1152</v>
      </c>
      <c r="C2201" s="410" t="s">
        <v>1071</v>
      </c>
      <c r="D2201" s="410" t="s">
        <v>1161</v>
      </c>
      <c r="E2201" s="280" t="s">
        <v>1114</v>
      </c>
      <c r="F2201" s="282" t="s">
        <v>824</v>
      </c>
      <c r="G2201">
        <f t="shared" ca="1" si="34"/>
        <v>0</v>
      </c>
    </row>
    <row r="2202" spans="1:7" hidden="1">
      <c r="A2202" s="411"/>
      <c r="B2202" s="407"/>
      <c r="C2202" s="410"/>
      <c r="D2202" s="410"/>
      <c r="E2202" s="280" t="s">
        <v>1115</v>
      </c>
      <c r="F2202" s="282" t="s">
        <v>824</v>
      </c>
      <c r="G2202">
        <f t="shared" ca="1" si="34"/>
        <v>0</v>
      </c>
    </row>
    <row r="2203" spans="1:7" ht="38.25" hidden="1">
      <c r="A2203" s="411"/>
      <c r="B2203" s="407"/>
      <c r="C2203" s="410"/>
      <c r="D2203" s="410"/>
      <c r="E2203" s="280" t="s">
        <v>1167</v>
      </c>
      <c r="F2203" s="282" t="s">
        <v>824</v>
      </c>
      <c r="G2203">
        <f t="shared" ca="1" si="34"/>
        <v>0</v>
      </c>
    </row>
    <row r="2204" spans="1:7" ht="15.75" hidden="1" customHeight="1">
      <c r="A2204" s="411"/>
      <c r="B2204" s="407"/>
      <c r="C2204" s="410"/>
      <c r="D2204" s="410" t="s">
        <v>1162</v>
      </c>
      <c r="E2204" s="410"/>
      <c r="F2204" s="282" t="s">
        <v>824</v>
      </c>
      <c r="G2204">
        <f t="shared" ca="1" si="34"/>
        <v>0</v>
      </c>
    </row>
    <row r="2205" spans="1:7" ht="15.75" hidden="1" customHeight="1">
      <c r="A2205" s="411"/>
      <c r="B2205" s="407"/>
      <c r="C2205" s="414" t="s">
        <v>1072</v>
      </c>
      <c r="D2205" s="410" t="s">
        <v>1103</v>
      </c>
      <c r="E2205" s="410"/>
      <c r="F2205" s="282" t="s">
        <v>824</v>
      </c>
      <c r="G2205">
        <f t="shared" ca="1" si="34"/>
        <v>9</v>
      </c>
    </row>
    <row r="2206" spans="1:7" ht="15.75" hidden="1" customHeight="1">
      <c r="A2206" s="411"/>
      <c r="B2206" s="407"/>
      <c r="C2206" s="414"/>
      <c r="D2206" s="410" t="s">
        <v>1104</v>
      </c>
      <c r="E2206" s="410"/>
      <c r="F2206" s="282" t="s">
        <v>824</v>
      </c>
      <c r="G2206" t="str">
        <f t="shared" ca="1" si="34"/>
        <v/>
      </c>
    </row>
    <row r="2207" spans="1:7" ht="15.75" hidden="1" customHeight="1">
      <c r="A2207" s="411"/>
      <c r="B2207" s="407"/>
      <c r="C2207" s="410" t="s">
        <v>1154</v>
      </c>
      <c r="D2207" s="410"/>
      <c r="E2207" s="410"/>
      <c r="F2207" s="282" t="s">
        <v>786</v>
      </c>
      <c r="G2207" t="str">
        <f t="shared" ca="1" si="34"/>
        <v>в первую смену</v>
      </c>
    </row>
    <row r="2208" spans="1:7" hidden="1">
      <c r="A2208" s="411"/>
      <c r="B2208" s="407"/>
      <c r="C2208" s="280"/>
      <c r="D2208" s="280"/>
      <c r="E2208" s="280" t="s">
        <v>1117</v>
      </c>
      <c r="F2208" s="282" t="s">
        <v>786</v>
      </c>
      <c r="G2208">
        <f t="shared" ca="1" si="34"/>
        <v>0</v>
      </c>
    </row>
    <row r="2209" spans="1:7" ht="15.75" hidden="1" customHeight="1">
      <c r="A2209" s="411"/>
      <c r="B2209" s="407"/>
      <c r="C2209" s="410" t="s">
        <v>1155</v>
      </c>
      <c r="D2209" s="410"/>
      <c r="E2209" s="410" t="s">
        <v>1118</v>
      </c>
      <c r="F2209" s="282" t="s">
        <v>786</v>
      </c>
      <c r="G2209">
        <f t="shared" ca="1" si="34"/>
        <v>0</v>
      </c>
    </row>
    <row r="2210" spans="1:7" hidden="1">
      <c r="A2210" s="411"/>
      <c r="B2210" s="407"/>
      <c r="C2210" s="410"/>
      <c r="D2210" s="410"/>
      <c r="E2210" s="410"/>
      <c r="F2210" s="282" t="s">
        <v>824</v>
      </c>
      <c r="G2210">
        <f t="shared" ca="1" si="34"/>
        <v>0</v>
      </c>
    </row>
    <row r="2211" spans="1:7" ht="15.75" hidden="1" customHeight="1">
      <c r="A2211" s="411"/>
      <c r="B2211" s="407"/>
      <c r="C2211" s="410"/>
      <c r="D2211" s="410"/>
      <c r="E2211" s="410" t="s">
        <v>1118</v>
      </c>
      <c r="F2211" s="282" t="s">
        <v>786</v>
      </c>
      <c r="G2211">
        <f t="shared" ca="1" si="34"/>
        <v>0</v>
      </c>
    </row>
    <row r="2212" spans="1:7" hidden="1">
      <c r="A2212" s="411"/>
      <c r="B2212" s="407"/>
      <c r="C2212" s="410"/>
      <c r="D2212" s="410"/>
      <c r="E2212" s="410"/>
      <c r="F2212" s="282" t="s">
        <v>824</v>
      </c>
      <c r="G2212">
        <f t="shared" ca="1" si="34"/>
        <v>0</v>
      </c>
    </row>
    <row r="2213" spans="1:7" ht="15.75" hidden="1" customHeight="1">
      <c r="A2213" s="411"/>
      <c r="B2213" s="410" t="s">
        <v>1153</v>
      </c>
      <c r="C2213" s="410"/>
      <c r="D2213" s="410"/>
      <c r="E2213" s="280" t="s">
        <v>1119</v>
      </c>
      <c r="F2213" s="282" t="s">
        <v>1125</v>
      </c>
      <c r="G2213">
        <f t="shared" ref="G2213:G2276" ca="1" si="35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1</v>
      </c>
    </row>
    <row r="2214" spans="1:7" hidden="1">
      <c r="A2214" s="411"/>
      <c r="B2214" s="410"/>
      <c r="C2214" s="410"/>
      <c r="D2214" s="410"/>
      <c r="E2214" s="280" t="s">
        <v>1120</v>
      </c>
      <c r="F2214" s="282" t="s">
        <v>824</v>
      </c>
      <c r="G2214">
        <f t="shared" ca="1" si="35"/>
        <v>9</v>
      </c>
    </row>
    <row r="2215" spans="1:7" ht="15.75" hidden="1" customHeight="1">
      <c r="A2215" s="411"/>
      <c r="B2215" s="407" t="s">
        <v>1062</v>
      </c>
      <c r="C2215" s="410" t="s">
        <v>1156</v>
      </c>
      <c r="D2215" s="410" t="s">
        <v>1105</v>
      </c>
      <c r="E2215" s="280" t="s">
        <v>1121</v>
      </c>
      <c r="F2215" s="282" t="s">
        <v>824</v>
      </c>
      <c r="G2215">
        <f t="shared" ca="1" si="35"/>
        <v>0</v>
      </c>
    </row>
    <row r="2216" spans="1:7" hidden="1">
      <c r="A2216" s="411"/>
      <c r="B2216" s="407"/>
      <c r="C2216" s="410"/>
      <c r="D2216" s="410"/>
      <c r="E2216" s="280" t="s">
        <v>1122</v>
      </c>
      <c r="F2216" s="282" t="s">
        <v>824</v>
      </c>
      <c r="G2216">
        <f t="shared" ca="1" si="35"/>
        <v>0</v>
      </c>
    </row>
    <row r="2217" spans="1:7" ht="15.75" hidden="1" customHeight="1">
      <c r="A2217" s="411"/>
      <c r="B2217" s="407"/>
      <c r="C2217" s="410"/>
      <c r="D2217" s="410" t="s">
        <v>1106</v>
      </c>
      <c r="E2217" s="280" t="s">
        <v>1121</v>
      </c>
      <c r="F2217" s="282" t="s">
        <v>824</v>
      </c>
      <c r="G2217">
        <f t="shared" ca="1" si="35"/>
        <v>0</v>
      </c>
    </row>
    <row r="2218" spans="1:7" hidden="1">
      <c r="A2218" s="411"/>
      <c r="B2218" s="407"/>
      <c r="C2218" s="410"/>
      <c r="D2218" s="410"/>
      <c r="E2218" s="280" t="s">
        <v>1122</v>
      </c>
      <c r="F2218" s="282" t="s">
        <v>824</v>
      </c>
      <c r="G2218">
        <f t="shared" ca="1" si="35"/>
        <v>0</v>
      </c>
    </row>
    <row r="2219" spans="1:7" ht="15.75" hidden="1" customHeight="1">
      <c r="A2219" s="411"/>
      <c r="B2219" s="407"/>
      <c r="C2219" s="410"/>
      <c r="D2219" s="410" t="s">
        <v>1107</v>
      </c>
      <c r="E2219" s="280" t="s">
        <v>1121</v>
      </c>
      <c r="F2219" s="282" t="s">
        <v>824</v>
      </c>
      <c r="G2219">
        <f t="shared" ca="1" si="35"/>
        <v>0</v>
      </c>
    </row>
    <row r="2220" spans="1:7" hidden="1">
      <c r="A2220" s="411"/>
      <c r="B2220" s="407"/>
      <c r="C2220" s="410"/>
      <c r="D2220" s="410"/>
      <c r="E2220" s="280" t="s">
        <v>1122</v>
      </c>
      <c r="F2220" s="282" t="s">
        <v>824</v>
      </c>
      <c r="G2220">
        <f t="shared" ca="1" si="35"/>
        <v>0</v>
      </c>
    </row>
    <row r="2221" spans="1:7" ht="15.75" hidden="1" customHeight="1">
      <c r="A2221" s="411"/>
      <c r="B2221" s="407"/>
      <c r="C2221" s="410"/>
      <c r="D2221" s="410" t="s">
        <v>1108</v>
      </c>
      <c r="E2221" s="280" t="s">
        <v>1121</v>
      </c>
      <c r="F2221" s="282" t="s">
        <v>824</v>
      </c>
      <c r="G2221">
        <f t="shared" ca="1" si="35"/>
        <v>0</v>
      </c>
    </row>
    <row r="2222" spans="1:7" hidden="1">
      <c r="A2222" s="411"/>
      <c r="B2222" s="407"/>
      <c r="C2222" s="410"/>
      <c r="D2222" s="410"/>
      <c r="E2222" s="280" t="s">
        <v>1122</v>
      </c>
      <c r="F2222" s="282" t="s">
        <v>824</v>
      </c>
      <c r="G2222">
        <f t="shared" ca="1" si="35"/>
        <v>0</v>
      </c>
    </row>
    <row r="2223" spans="1:7" ht="15.75" hidden="1" customHeight="1">
      <c r="A2223" s="411"/>
      <c r="B2223" s="407"/>
      <c r="C2223" s="410"/>
      <c r="D2223" s="410" t="s">
        <v>1109</v>
      </c>
      <c r="E2223" s="280" t="s">
        <v>1121</v>
      </c>
      <c r="F2223" s="282" t="s">
        <v>824</v>
      </c>
      <c r="G2223">
        <f t="shared" ca="1" si="35"/>
        <v>0</v>
      </c>
    </row>
    <row r="2224" spans="1:7" hidden="1">
      <c r="A2224" s="411"/>
      <c r="B2224" s="407"/>
      <c r="C2224" s="410"/>
      <c r="D2224" s="410"/>
      <c r="E2224" s="280" t="s">
        <v>1122</v>
      </c>
      <c r="F2224" s="282" t="s">
        <v>824</v>
      </c>
      <c r="G2224">
        <f t="shared" ca="1" si="35"/>
        <v>0</v>
      </c>
    </row>
    <row r="2225" spans="1:7" ht="15.75" hidden="1" customHeight="1">
      <c r="A2225" s="411"/>
      <c r="B2225" s="407"/>
      <c r="C2225" s="410"/>
      <c r="D2225" s="410" t="s">
        <v>1110</v>
      </c>
      <c r="E2225" s="280" t="s">
        <v>1121</v>
      </c>
      <c r="F2225" s="282" t="s">
        <v>824</v>
      </c>
      <c r="G2225">
        <f t="shared" ca="1" si="35"/>
        <v>0</v>
      </c>
    </row>
    <row r="2226" spans="1:7" hidden="1">
      <c r="A2226" s="411"/>
      <c r="B2226" s="407"/>
      <c r="C2226" s="410"/>
      <c r="D2226" s="410"/>
      <c r="E2226" s="280" t="s">
        <v>1122</v>
      </c>
      <c r="F2226" s="282" t="s">
        <v>824</v>
      </c>
      <c r="G2226">
        <f t="shared" ca="1" si="35"/>
        <v>0</v>
      </c>
    </row>
    <row r="2227" spans="1:7" ht="15.75" hidden="1" customHeight="1">
      <c r="A2227" s="411"/>
      <c r="B2227" s="407"/>
      <c r="C2227" s="410" t="s">
        <v>1157</v>
      </c>
      <c r="D2227" s="410" t="s">
        <v>1163</v>
      </c>
      <c r="E2227" s="410"/>
      <c r="F2227" s="282" t="s">
        <v>1130</v>
      </c>
      <c r="G2227">
        <f t="shared" ca="1" si="35"/>
        <v>0</v>
      </c>
    </row>
    <row r="2228" spans="1:7" ht="15.75" hidden="1" customHeight="1">
      <c r="A2228" s="411"/>
      <c r="B2228" s="407"/>
      <c r="C2228" s="410"/>
      <c r="D2228" s="410" t="s">
        <v>1164</v>
      </c>
      <c r="E2228" s="410"/>
      <c r="F2228" s="282" t="s">
        <v>824</v>
      </c>
      <c r="G2228">
        <f t="shared" ca="1" si="35"/>
        <v>9</v>
      </c>
    </row>
    <row r="2229" spans="1:7" ht="51.75" hidden="1" customHeight="1">
      <c r="A2229" s="407" t="s">
        <v>1150</v>
      </c>
      <c r="B2229" s="407"/>
      <c r="C2229" s="408" t="s">
        <v>1158</v>
      </c>
      <c r="D2229" s="409" t="s">
        <v>1165</v>
      </c>
      <c r="E2229" s="280" t="s">
        <v>1168</v>
      </c>
      <c r="F2229" s="282" t="s">
        <v>1130</v>
      </c>
      <c r="G2229">
        <f t="shared" ca="1" si="35"/>
        <v>0</v>
      </c>
    </row>
    <row r="2230" spans="1:7" ht="51" hidden="1">
      <c r="A2230" s="407"/>
      <c r="B2230" s="407"/>
      <c r="C2230" s="408"/>
      <c r="D2230" s="409"/>
      <c r="E2230" s="280" t="s">
        <v>1169</v>
      </c>
      <c r="F2230" s="282" t="s">
        <v>824</v>
      </c>
      <c r="G2230">
        <f t="shared" ca="1" si="35"/>
        <v>0</v>
      </c>
    </row>
    <row r="2231" spans="1:7" ht="25.5" hidden="1">
      <c r="A2231" s="407"/>
      <c r="B2231" s="407"/>
      <c r="C2231" s="408"/>
      <c r="D2231" s="409"/>
      <c r="E2231" s="280" t="s">
        <v>1170</v>
      </c>
      <c r="F2231" s="282" t="s">
        <v>824</v>
      </c>
      <c r="G2231">
        <f t="shared" ca="1" si="35"/>
        <v>0</v>
      </c>
    </row>
    <row r="2232" spans="1:7" ht="51.75" hidden="1" customHeight="1">
      <c r="A2232" s="407"/>
      <c r="B2232" s="407"/>
      <c r="C2232" s="408"/>
      <c r="D2232" s="409" t="s">
        <v>1166</v>
      </c>
      <c r="E2232" s="280" t="s">
        <v>1171</v>
      </c>
      <c r="F2232" s="282" t="s">
        <v>1130</v>
      </c>
      <c r="G2232">
        <f t="shared" ca="1" si="35"/>
        <v>0</v>
      </c>
    </row>
    <row r="2233" spans="1:7" ht="51" hidden="1">
      <c r="A2233" s="407"/>
      <c r="B2233" s="407"/>
      <c r="C2233" s="408"/>
      <c r="D2233" s="409"/>
      <c r="E2233" s="280" t="s">
        <v>1169</v>
      </c>
      <c r="F2233" s="282" t="s">
        <v>824</v>
      </c>
      <c r="G2233">
        <f t="shared" ca="1" si="35"/>
        <v>0</v>
      </c>
    </row>
    <row r="2234" spans="1:7" ht="25.5" hidden="1">
      <c r="A2234" s="407"/>
      <c r="B2234" s="407"/>
      <c r="C2234" s="408"/>
      <c r="D2234" s="409"/>
      <c r="E2234" s="280" t="s">
        <v>1170</v>
      </c>
      <c r="F2234" s="282" t="s">
        <v>824</v>
      </c>
      <c r="G2234">
        <f t="shared" ca="1" si="35"/>
        <v>0</v>
      </c>
    </row>
    <row r="2235" spans="1:7" ht="15.75" hidden="1" customHeight="1">
      <c r="A2235" s="407"/>
      <c r="B2235" s="407"/>
      <c r="C2235" s="408" t="s">
        <v>1159</v>
      </c>
      <c r="D2235" s="408"/>
      <c r="E2235" s="408"/>
      <c r="F2235" s="282" t="s">
        <v>824</v>
      </c>
      <c r="G2235">
        <f t="shared" ca="1" si="35"/>
        <v>0</v>
      </c>
    </row>
    <row r="2236" spans="1:7" ht="15.75" hidden="1" customHeight="1">
      <c r="A2236" s="407"/>
      <c r="B2236" s="407"/>
      <c r="C2236" s="408" t="s">
        <v>1160</v>
      </c>
      <c r="D2236" s="408"/>
      <c r="E2236" s="408"/>
      <c r="F2236" s="282" t="s">
        <v>824</v>
      </c>
      <c r="G2236">
        <f t="shared" ca="1" si="35"/>
        <v>9</v>
      </c>
    </row>
    <row r="2237" spans="1:7" hidden="1">
      <c r="A2237" s="411" t="s">
        <v>1149</v>
      </c>
      <c r="B2237" s="412" t="s">
        <v>1488</v>
      </c>
      <c r="C2237" s="412"/>
      <c r="D2237" s="412"/>
      <c r="E2237" s="412"/>
      <c r="F2237" s="277" t="s">
        <v>786</v>
      </c>
      <c r="G2237" t="str">
        <f t="shared" ca="1" si="35"/>
        <v>8 класс</v>
      </c>
    </row>
    <row r="2238" spans="1:7" ht="15.75" hidden="1" customHeight="1">
      <c r="A2238" s="411"/>
      <c r="B2238" s="407" t="s">
        <v>1060</v>
      </c>
      <c r="C2238" s="413" t="s">
        <v>1065</v>
      </c>
      <c r="D2238" s="413"/>
      <c r="E2238" s="413"/>
      <c r="F2238" s="279" t="s">
        <v>890</v>
      </c>
      <c r="G2238">
        <f t="shared" ca="1" si="35"/>
        <v>21</v>
      </c>
    </row>
    <row r="2239" spans="1:7" ht="15.75" hidden="1" customHeight="1">
      <c r="A2239" s="411"/>
      <c r="B2239" s="407"/>
      <c r="C2239" s="410" t="s">
        <v>1066</v>
      </c>
      <c r="D2239" s="410"/>
      <c r="E2239" s="410"/>
      <c r="F2239" s="281" t="s">
        <v>890</v>
      </c>
      <c r="G2239">
        <f t="shared" ca="1" si="35"/>
        <v>0</v>
      </c>
    </row>
    <row r="2240" spans="1:7" ht="15.75" hidden="1" customHeight="1">
      <c r="A2240" s="411"/>
      <c r="B2240" s="407"/>
      <c r="C2240" s="410" t="s">
        <v>1067</v>
      </c>
      <c r="D2240" s="410"/>
      <c r="E2240" s="410"/>
      <c r="F2240" s="281" t="s">
        <v>890</v>
      </c>
      <c r="G2240">
        <f t="shared" ca="1" si="35"/>
        <v>0</v>
      </c>
    </row>
    <row r="2241" spans="1:7" ht="15.75" hidden="1" customHeight="1">
      <c r="A2241" s="411"/>
      <c r="B2241" s="407"/>
      <c r="C2241" s="410" t="s">
        <v>1068</v>
      </c>
      <c r="D2241" s="410"/>
      <c r="E2241" s="410"/>
      <c r="F2241" s="281" t="s">
        <v>890</v>
      </c>
      <c r="G2241">
        <f t="shared" ca="1" si="35"/>
        <v>2</v>
      </c>
    </row>
    <row r="2242" spans="1:7" ht="15.75" hidden="1" customHeight="1">
      <c r="A2242" s="411"/>
      <c r="B2242" s="407"/>
      <c r="C2242" s="410" t="s">
        <v>1069</v>
      </c>
      <c r="D2242" s="410" t="s">
        <v>1098</v>
      </c>
      <c r="E2242" s="410"/>
      <c r="F2242" s="281" t="s">
        <v>890</v>
      </c>
      <c r="G2242">
        <f t="shared" ca="1" si="35"/>
        <v>4</v>
      </c>
    </row>
    <row r="2243" spans="1:7" ht="15.75" hidden="1" customHeight="1">
      <c r="A2243" s="411"/>
      <c r="B2243" s="407"/>
      <c r="C2243" s="410"/>
      <c r="D2243" s="410" t="s">
        <v>1099</v>
      </c>
      <c r="E2243" s="410"/>
      <c r="F2243" s="281" t="s">
        <v>890</v>
      </c>
      <c r="G2243">
        <f t="shared" ca="1" si="35"/>
        <v>5</v>
      </c>
    </row>
    <row r="2244" spans="1:7" ht="15.75" hidden="1" customHeight="1">
      <c r="A2244" s="411"/>
      <c r="B2244" s="407"/>
      <c r="C2244" s="410"/>
      <c r="D2244" s="410" t="s">
        <v>1100</v>
      </c>
      <c r="E2244" s="410"/>
      <c r="F2244" s="281" t="s">
        <v>890</v>
      </c>
      <c r="G2244">
        <f t="shared" ca="1" si="35"/>
        <v>0</v>
      </c>
    </row>
    <row r="2245" spans="1:7" ht="26.25" hidden="1" customHeight="1">
      <c r="A2245" s="411"/>
      <c r="B2245" s="407" t="s">
        <v>1152</v>
      </c>
      <c r="C2245" s="410" t="s">
        <v>1071</v>
      </c>
      <c r="D2245" s="410" t="s">
        <v>1161</v>
      </c>
      <c r="E2245" s="280" t="s">
        <v>1114</v>
      </c>
      <c r="F2245" s="282" t="s">
        <v>824</v>
      </c>
      <c r="G2245">
        <f t="shared" ca="1" si="35"/>
        <v>0</v>
      </c>
    </row>
    <row r="2246" spans="1:7" hidden="1">
      <c r="A2246" s="411"/>
      <c r="B2246" s="407"/>
      <c r="C2246" s="410"/>
      <c r="D2246" s="410"/>
      <c r="E2246" s="280" t="s">
        <v>1115</v>
      </c>
      <c r="F2246" s="282" t="s">
        <v>824</v>
      </c>
      <c r="G2246">
        <f t="shared" ca="1" si="35"/>
        <v>0</v>
      </c>
    </row>
    <row r="2247" spans="1:7" ht="38.25" hidden="1">
      <c r="A2247" s="411"/>
      <c r="B2247" s="407"/>
      <c r="C2247" s="410"/>
      <c r="D2247" s="410"/>
      <c r="E2247" s="280" t="s">
        <v>1167</v>
      </c>
      <c r="F2247" s="282" t="s">
        <v>824</v>
      </c>
      <c r="G2247">
        <f t="shared" ca="1" si="35"/>
        <v>0</v>
      </c>
    </row>
    <row r="2248" spans="1:7" ht="15.75" hidden="1" customHeight="1">
      <c r="A2248" s="411"/>
      <c r="B2248" s="407"/>
      <c r="C2248" s="410"/>
      <c r="D2248" s="410" t="s">
        <v>1162</v>
      </c>
      <c r="E2248" s="410"/>
      <c r="F2248" s="282" t="s">
        <v>824</v>
      </c>
      <c r="G2248">
        <f t="shared" ca="1" si="35"/>
        <v>0</v>
      </c>
    </row>
    <row r="2249" spans="1:7" ht="15.75" hidden="1" customHeight="1">
      <c r="A2249" s="411"/>
      <c r="B2249" s="407"/>
      <c r="C2249" s="414" t="s">
        <v>1072</v>
      </c>
      <c r="D2249" s="410" t="s">
        <v>1103</v>
      </c>
      <c r="E2249" s="410"/>
      <c r="F2249" s="282" t="s">
        <v>824</v>
      </c>
      <c r="G2249">
        <f t="shared" ca="1" si="35"/>
        <v>21</v>
      </c>
    </row>
    <row r="2250" spans="1:7" ht="15.75" hidden="1" customHeight="1">
      <c r="A2250" s="411"/>
      <c r="B2250" s="407"/>
      <c r="C2250" s="414"/>
      <c r="D2250" s="410" t="s">
        <v>1104</v>
      </c>
      <c r="E2250" s="410"/>
      <c r="F2250" s="282" t="s">
        <v>824</v>
      </c>
      <c r="G2250" t="str">
        <f t="shared" ca="1" si="35"/>
        <v/>
      </c>
    </row>
    <row r="2251" spans="1:7" ht="15.75" hidden="1" customHeight="1">
      <c r="A2251" s="411"/>
      <c r="B2251" s="407"/>
      <c r="C2251" s="410" t="s">
        <v>1154</v>
      </c>
      <c r="D2251" s="410"/>
      <c r="E2251" s="410"/>
      <c r="F2251" s="282" t="s">
        <v>786</v>
      </c>
      <c r="G2251" t="str">
        <f t="shared" ca="1" si="35"/>
        <v>в первую смену</v>
      </c>
    </row>
    <row r="2252" spans="1:7" hidden="1">
      <c r="A2252" s="411"/>
      <c r="B2252" s="407"/>
      <c r="C2252" s="280"/>
      <c r="D2252" s="280"/>
      <c r="E2252" s="280" t="s">
        <v>1117</v>
      </c>
      <c r="F2252" s="282" t="s">
        <v>786</v>
      </c>
      <c r="G2252">
        <f t="shared" ca="1" si="35"/>
        <v>0</v>
      </c>
    </row>
    <row r="2253" spans="1:7" ht="15.75" hidden="1" customHeight="1">
      <c r="A2253" s="411"/>
      <c r="B2253" s="407"/>
      <c r="C2253" s="410" t="s">
        <v>1155</v>
      </c>
      <c r="D2253" s="410"/>
      <c r="E2253" s="410" t="s">
        <v>1118</v>
      </c>
      <c r="F2253" s="282" t="s">
        <v>786</v>
      </c>
      <c r="G2253">
        <f t="shared" ca="1" si="35"/>
        <v>0</v>
      </c>
    </row>
    <row r="2254" spans="1:7" hidden="1">
      <c r="A2254" s="411"/>
      <c r="B2254" s="407"/>
      <c r="C2254" s="410"/>
      <c r="D2254" s="410"/>
      <c r="E2254" s="410"/>
      <c r="F2254" s="282" t="s">
        <v>824</v>
      </c>
      <c r="G2254">
        <f t="shared" ca="1" si="35"/>
        <v>0</v>
      </c>
    </row>
    <row r="2255" spans="1:7" ht="15.75" hidden="1" customHeight="1">
      <c r="A2255" s="411"/>
      <c r="B2255" s="407"/>
      <c r="C2255" s="410"/>
      <c r="D2255" s="410"/>
      <c r="E2255" s="410" t="s">
        <v>1118</v>
      </c>
      <c r="F2255" s="282" t="s">
        <v>786</v>
      </c>
      <c r="G2255">
        <f t="shared" ca="1" si="35"/>
        <v>0</v>
      </c>
    </row>
    <row r="2256" spans="1:7" hidden="1">
      <c r="A2256" s="411"/>
      <c r="B2256" s="407"/>
      <c r="C2256" s="410"/>
      <c r="D2256" s="410"/>
      <c r="E2256" s="410"/>
      <c r="F2256" s="282" t="s">
        <v>824</v>
      </c>
      <c r="G2256">
        <f t="shared" ca="1" si="35"/>
        <v>0</v>
      </c>
    </row>
    <row r="2257" spans="1:7" ht="15.75" hidden="1" customHeight="1">
      <c r="A2257" s="411"/>
      <c r="B2257" s="410" t="s">
        <v>1153</v>
      </c>
      <c r="C2257" s="410"/>
      <c r="D2257" s="410"/>
      <c r="E2257" s="280" t="s">
        <v>1119</v>
      </c>
      <c r="F2257" s="282" t="s">
        <v>1125</v>
      </c>
      <c r="G2257">
        <f t="shared" ca="1" si="35"/>
        <v>1</v>
      </c>
    </row>
    <row r="2258" spans="1:7" hidden="1">
      <c r="A2258" s="411"/>
      <c r="B2258" s="410"/>
      <c r="C2258" s="410"/>
      <c r="D2258" s="410"/>
      <c r="E2258" s="280" t="s">
        <v>1120</v>
      </c>
      <c r="F2258" s="282" t="s">
        <v>824</v>
      </c>
      <c r="G2258">
        <f t="shared" ca="1" si="35"/>
        <v>21</v>
      </c>
    </row>
    <row r="2259" spans="1:7" ht="15.75" hidden="1" customHeight="1">
      <c r="A2259" s="411"/>
      <c r="B2259" s="407" t="s">
        <v>1062</v>
      </c>
      <c r="C2259" s="410" t="s">
        <v>1156</v>
      </c>
      <c r="D2259" s="410" t="s">
        <v>1105</v>
      </c>
      <c r="E2259" s="280" t="s">
        <v>1121</v>
      </c>
      <c r="F2259" s="282" t="s">
        <v>824</v>
      </c>
      <c r="G2259">
        <f t="shared" ca="1" si="35"/>
        <v>9</v>
      </c>
    </row>
    <row r="2260" spans="1:7" hidden="1">
      <c r="A2260" s="411"/>
      <c r="B2260" s="407"/>
      <c r="C2260" s="410"/>
      <c r="D2260" s="410"/>
      <c r="E2260" s="280" t="s">
        <v>1122</v>
      </c>
      <c r="F2260" s="282" t="s">
        <v>824</v>
      </c>
      <c r="G2260">
        <f t="shared" ca="1" si="35"/>
        <v>0</v>
      </c>
    </row>
    <row r="2261" spans="1:7" ht="15.75" hidden="1" customHeight="1">
      <c r="A2261" s="411"/>
      <c r="B2261" s="407"/>
      <c r="C2261" s="410"/>
      <c r="D2261" s="410" t="s">
        <v>1106</v>
      </c>
      <c r="E2261" s="280" t="s">
        <v>1121</v>
      </c>
      <c r="F2261" s="282" t="s">
        <v>824</v>
      </c>
      <c r="G2261">
        <f t="shared" ca="1" si="35"/>
        <v>0</v>
      </c>
    </row>
    <row r="2262" spans="1:7" hidden="1">
      <c r="A2262" s="411"/>
      <c r="B2262" s="407"/>
      <c r="C2262" s="410"/>
      <c r="D2262" s="410"/>
      <c r="E2262" s="280" t="s">
        <v>1122</v>
      </c>
      <c r="F2262" s="282" t="s">
        <v>824</v>
      </c>
      <c r="G2262">
        <f t="shared" ca="1" si="35"/>
        <v>0</v>
      </c>
    </row>
    <row r="2263" spans="1:7" ht="15.75" hidden="1" customHeight="1">
      <c r="A2263" s="411"/>
      <c r="B2263" s="407"/>
      <c r="C2263" s="410"/>
      <c r="D2263" s="410" t="s">
        <v>1107</v>
      </c>
      <c r="E2263" s="280" t="s">
        <v>1121</v>
      </c>
      <c r="F2263" s="282" t="s">
        <v>824</v>
      </c>
      <c r="G2263">
        <f t="shared" ca="1" si="35"/>
        <v>0</v>
      </c>
    </row>
    <row r="2264" spans="1:7" hidden="1">
      <c r="A2264" s="411"/>
      <c r="B2264" s="407"/>
      <c r="C2264" s="410"/>
      <c r="D2264" s="410"/>
      <c r="E2264" s="280" t="s">
        <v>1122</v>
      </c>
      <c r="F2264" s="282" t="s">
        <v>824</v>
      </c>
      <c r="G2264">
        <f t="shared" ca="1" si="35"/>
        <v>0</v>
      </c>
    </row>
    <row r="2265" spans="1:7" ht="15.75" hidden="1" customHeight="1">
      <c r="A2265" s="411"/>
      <c r="B2265" s="407"/>
      <c r="C2265" s="410"/>
      <c r="D2265" s="410" t="s">
        <v>1108</v>
      </c>
      <c r="E2265" s="280" t="s">
        <v>1121</v>
      </c>
      <c r="F2265" s="282" t="s">
        <v>824</v>
      </c>
      <c r="G2265">
        <f t="shared" ca="1" si="35"/>
        <v>0</v>
      </c>
    </row>
    <row r="2266" spans="1:7" hidden="1">
      <c r="A2266" s="411"/>
      <c r="B2266" s="407"/>
      <c r="C2266" s="410"/>
      <c r="D2266" s="410"/>
      <c r="E2266" s="280" t="s">
        <v>1122</v>
      </c>
      <c r="F2266" s="282" t="s">
        <v>824</v>
      </c>
      <c r="G2266">
        <f t="shared" ca="1" si="35"/>
        <v>0</v>
      </c>
    </row>
    <row r="2267" spans="1:7" ht="15.75" hidden="1" customHeight="1">
      <c r="A2267" s="411"/>
      <c r="B2267" s="407"/>
      <c r="C2267" s="410"/>
      <c r="D2267" s="410" t="s">
        <v>1109</v>
      </c>
      <c r="E2267" s="280" t="s">
        <v>1121</v>
      </c>
      <c r="F2267" s="282" t="s">
        <v>824</v>
      </c>
      <c r="G2267">
        <f t="shared" ca="1" si="35"/>
        <v>0</v>
      </c>
    </row>
    <row r="2268" spans="1:7" hidden="1">
      <c r="A2268" s="411"/>
      <c r="B2268" s="407"/>
      <c r="C2268" s="410"/>
      <c r="D2268" s="410"/>
      <c r="E2268" s="280" t="s">
        <v>1122</v>
      </c>
      <c r="F2268" s="282" t="s">
        <v>824</v>
      </c>
      <c r="G2268">
        <f t="shared" ca="1" si="35"/>
        <v>1</v>
      </c>
    </row>
    <row r="2269" spans="1:7" ht="15.75" hidden="1" customHeight="1">
      <c r="A2269" s="411"/>
      <c r="B2269" s="407"/>
      <c r="C2269" s="410"/>
      <c r="D2269" s="410" t="s">
        <v>1110</v>
      </c>
      <c r="E2269" s="280" t="s">
        <v>1121</v>
      </c>
      <c r="F2269" s="282" t="s">
        <v>824</v>
      </c>
      <c r="G2269">
        <f t="shared" ca="1" si="35"/>
        <v>10</v>
      </c>
    </row>
    <row r="2270" spans="1:7" hidden="1">
      <c r="A2270" s="411"/>
      <c r="B2270" s="407"/>
      <c r="C2270" s="410"/>
      <c r="D2270" s="410"/>
      <c r="E2270" s="280" t="s">
        <v>1122</v>
      </c>
      <c r="F2270" s="282" t="s">
        <v>824</v>
      </c>
      <c r="G2270">
        <f t="shared" ca="1" si="35"/>
        <v>0</v>
      </c>
    </row>
    <row r="2271" spans="1:7" ht="15.75" hidden="1" customHeight="1">
      <c r="A2271" s="411"/>
      <c r="B2271" s="407"/>
      <c r="C2271" s="410" t="s">
        <v>1157</v>
      </c>
      <c r="D2271" s="410" t="s">
        <v>1163</v>
      </c>
      <c r="E2271" s="410"/>
      <c r="F2271" s="282" t="s">
        <v>1130</v>
      </c>
      <c r="G2271">
        <f t="shared" ca="1" si="35"/>
        <v>0</v>
      </c>
    </row>
    <row r="2272" spans="1:7" ht="15.75" hidden="1" customHeight="1">
      <c r="A2272" s="411"/>
      <c r="B2272" s="407"/>
      <c r="C2272" s="410"/>
      <c r="D2272" s="410" t="s">
        <v>1164</v>
      </c>
      <c r="E2272" s="410"/>
      <c r="F2272" s="282" t="s">
        <v>824</v>
      </c>
      <c r="G2272">
        <f t="shared" ca="1" si="35"/>
        <v>21</v>
      </c>
    </row>
    <row r="2273" spans="1:7" ht="51.75" hidden="1" customHeight="1">
      <c r="A2273" s="407" t="s">
        <v>1150</v>
      </c>
      <c r="B2273" s="407"/>
      <c r="C2273" s="408" t="s">
        <v>1158</v>
      </c>
      <c r="D2273" s="409" t="s">
        <v>1165</v>
      </c>
      <c r="E2273" s="280" t="s">
        <v>1168</v>
      </c>
      <c r="F2273" s="282" t="s">
        <v>1130</v>
      </c>
      <c r="G2273">
        <f t="shared" ca="1" si="35"/>
        <v>18</v>
      </c>
    </row>
    <row r="2274" spans="1:7" ht="51" hidden="1">
      <c r="A2274" s="407"/>
      <c r="B2274" s="407"/>
      <c r="C2274" s="408"/>
      <c r="D2274" s="409"/>
      <c r="E2274" s="280" t="s">
        <v>1169</v>
      </c>
      <c r="F2274" s="282" t="s">
        <v>824</v>
      </c>
      <c r="G2274">
        <f t="shared" ca="1" si="35"/>
        <v>61</v>
      </c>
    </row>
    <row r="2275" spans="1:7" ht="25.5" hidden="1">
      <c r="A2275" s="407"/>
      <c r="B2275" s="407"/>
      <c r="C2275" s="408"/>
      <c r="D2275" s="409"/>
      <c r="E2275" s="280" t="s">
        <v>1170</v>
      </c>
      <c r="F2275" s="282" t="s">
        <v>824</v>
      </c>
      <c r="G2275">
        <f t="shared" ca="1" si="35"/>
        <v>17</v>
      </c>
    </row>
    <row r="2276" spans="1:7" ht="51.75" hidden="1" customHeight="1">
      <c r="A2276" s="407"/>
      <c r="B2276" s="407"/>
      <c r="C2276" s="408"/>
      <c r="D2276" s="409" t="s">
        <v>1166</v>
      </c>
      <c r="E2276" s="280" t="s">
        <v>1171</v>
      </c>
      <c r="F2276" s="282" t="s">
        <v>1130</v>
      </c>
      <c r="G2276">
        <f t="shared" ca="1" si="35"/>
        <v>6</v>
      </c>
    </row>
    <row r="2277" spans="1:7" ht="51" hidden="1">
      <c r="A2277" s="407"/>
      <c r="B2277" s="407"/>
      <c r="C2277" s="408"/>
      <c r="D2277" s="409"/>
      <c r="E2277" s="280" t="s">
        <v>1169</v>
      </c>
      <c r="F2277" s="282" t="s">
        <v>824</v>
      </c>
      <c r="G2277">
        <f t="shared" ref="G2277:G2340" ca="1" si="36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8</v>
      </c>
    </row>
    <row r="2278" spans="1:7" ht="25.5" hidden="1">
      <c r="A2278" s="407"/>
      <c r="B2278" s="407"/>
      <c r="C2278" s="408"/>
      <c r="D2278" s="409"/>
      <c r="E2278" s="280" t="s">
        <v>1170</v>
      </c>
      <c r="F2278" s="282" t="s">
        <v>824</v>
      </c>
      <c r="G2278">
        <f t="shared" ca="1" si="36"/>
        <v>0</v>
      </c>
    </row>
    <row r="2279" spans="1:7" ht="15.75" hidden="1" customHeight="1">
      <c r="A2279" s="407"/>
      <c r="B2279" s="407"/>
      <c r="C2279" s="408" t="s">
        <v>1159</v>
      </c>
      <c r="D2279" s="408"/>
      <c r="E2279" s="408"/>
      <c r="F2279" s="282" t="s">
        <v>824</v>
      </c>
      <c r="G2279">
        <f t="shared" ca="1" si="36"/>
        <v>0</v>
      </c>
    </row>
    <row r="2280" spans="1:7" ht="15.75" hidden="1" customHeight="1">
      <c r="A2280" s="407"/>
      <c r="B2280" s="407"/>
      <c r="C2280" s="408" t="s">
        <v>1160</v>
      </c>
      <c r="D2280" s="408"/>
      <c r="E2280" s="408"/>
      <c r="F2280" s="282" t="s">
        <v>824</v>
      </c>
      <c r="G2280">
        <f t="shared" ca="1" si="36"/>
        <v>21</v>
      </c>
    </row>
    <row r="2281" spans="1:7" hidden="1">
      <c r="A2281" s="411" t="s">
        <v>1149</v>
      </c>
      <c r="B2281" s="412" t="s">
        <v>1488</v>
      </c>
      <c r="C2281" s="412"/>
      <c r="D2281" s="412"/>
      <c r="E2281" s="412"/>
      <c r="F2281" s="277" t="s">
        <v>786</v>
      </c>
      <c r="G2281" t="str">
        <f t="shared" ca="1" si="36"/>
        <v>8 класс</v>
      </c>
    </row>
    <row r="2282" spans="1:7" ht="15.75" hidden="1" customHeight="1">
      <c r="A2282" s="411"/>
      <c r="B2282" s="407" t="s">
        <v>1060</v>
      </c>
      <c r="C2282" s="413" t="s">
        <v>1065</v>
      </c>
      <c r="D2282" s="413"/>
      <c r="E2282" s="413"/>
      <c r="F2282" s="279" t="s">
        <v>890</v>
      </c>
      <c r="G2282">
        <f t="shared" ca="1" si="36"/>
        <v>24</v>
      </c>
    </row>
    <row r="2283" spans="1:7" ht="15.75" hidden="1" customHeight="1">
      <c r="A2283" s="411"/>
      <c r="B2283" s="407"/>
      <c r="C2283" s="410" t="s">
        <v>1066</v>
      </c>
      <c r="D2283" s="410"/>
      <c r="E2283" s="410"/>
      <c r="F2283" s="281" t="s">
        <v>890</v>
      </c>
      <c r="G2283">
        <f t="shared" ca="1" si="36"/>
        <v>0</v>
      </c>
    </row>
    <row r="2284" spans="1:7" ht="15.75" hidden="1" customHeight="1">
      <c r="A2284" s="411"/>
      <c r="B2284" s="407"/>
      <c r="C2284" s="410" t="s">
        <v>1067</v>
      </c>
      <c r="D2284" s="410"/>
      <c r="E2284" s="410"/>
      <c r="F2284" s="281" t="s">
        <v>890</v>
      </c>
      <c r="G2284">
        <f t="shared" ca="1" si="36"/>
        <v>0</v>
      </c>
    </row>
    <row r="2285" spans="1:7" ht="15.75" hidden="1" customHeight="1">
      <c r="A2285" s="411"/>
      <c r="B2285" s="407"/>
      <c r="C2285" s="410" t="s">
        <v>1068</v>
      </c>
      <c r="D2285" s="410"/>
      <c r="E2285" s="410"/>
      <c r="F2285" s="281" t="s">
        <v>890</v>
      </c>
      <c r="G2285">
        <f t="shared" ca="1" si="36"/>
        <v>3</v>
      </c>
    </row>
    <row r="2286" spans="1:7" ht="15.75" hidden="1" customHeight="1">
      <c r="A2286" s="411"/>
      <c r="B2286" s="407"/>
      <c r="C2286" s="410" t="s">
        <v>1069</v>
      </c>
      <c r="D2286" s="410" t="s">
        <v>1098</v>
      </c>
      <c r="E2286" s="410"/>
      <c r="F2286" s="281" t="s">
        <v>890</v>
      </c>
      <c r="G2286">
        <f t="shared" ca="1" si="36"/>
        <v>1</v>
      </c>
    </row>
    <row r="2287" spans="1:7" ht="15.75" hidden="1" customHeight="1">
      <c r="A2287" s="411"/>
      <c r="B2287" s="407"/>
      <c r="C2287" s="410"/>
      <c r="D2287" s="410" t="s">
        <v>1099</v>
      </c>
      <c r="E2287" s="410"/>
      <c r="F2287" s="281" t="s">
        <v>890</v>
      </c>
      <c r="G2287">
        <f t="shared" ca="1" si="36"/>
        <v>7</v>
      </c>
    </row>
    <row r="2288" spans="1:7" ht="15.75" hidden="1" customHeight="1">
      <c r="A2288" s="411"/>
      <c r="B2288" s="407"/>
      <c r="C2288" s="410"/>
      <c r="D2288" s="410" t="s">
        <v>1100</v>
      </c>
      <c r="E2288" s="410"/>
      <c r="F2288" s="281" t="s">
        <v>890</v>
      </c>
      <c r="G2288">
        <f t="shared" ca="1" si="36"/>
        <v>1</v>
      </c>
    </row>
    <row r="2289" spans="1:7" ht="26.25" hidden="1" customHeight="1">
      <c r="A2289" s="411"/>
      <c r="B2289" s="407" t="s">
        <v>1152</v>
      </c>
      <c r="C2289" s="410" t="s">
        <v>1071</v>
      </c>
      <c r="D2289" s="410" t="s">
        <v>1161</v>
      </c>
      <c r="E2289" s="280" t="s">
        <v>1114</v>
      </c>
      <c r="F2289" s="282" t="s">
        <v>824</v>
      </c>
      <c r="G2289">
        <f t="shared" ca="1" si="36"/>
        <v>0</v>
      </c>
    </row>
    <row r="2290" spans="1:7" hidden="1">
      <c r="A2290" s="411"/>
      <c r="B2290" s="407"/>
      <c r="C2290" s="410"/>
      <c r="D2290" s="410"/>
      <c r="E2290" s="280" t="s">
        <v>1115</v>
      </c>
      <c r="F2290" s="282" t="s">
        <v>824</v>
      </c>
      <c r="G2290">
        <f t="shared" ca="1" si="36"/>
        <v>0</v>
      </c>
    </row>
    <row r="2291" spans="1:7" ht="38.25" hidden="1">
      <c r="A2291" s="411"/>
      <c r="B2291" s="407"/>
      <c r="C2291" s="410"/>
      <c r="D2291" s="410"/>
      <c r="E2291" s="280" t="s">
        <v>1167</v>
      </c>
      <c r="F2291" s="282" t="s">
        <v>824</v>
      </c>
      <c r="G2291">
        <f t="shared" ca="1" si="36"/>
        <v>0</v>
      </c>
    </row>
    <row r="2292" spans="1:7" ht="15.75" hidden="1" customHeight="1">
      <c r="A2292" s="411"/>
      <c r="B2292" s="407"/>
      <c r="C2292" s="410"/>
      <c r="D2292" s="410" t="s">
        <v>1162</v>
      </c>
      <c r="E2292" s="410"/>
      <c r="F2292" s="282" t="s">
        <v>824</v>
      </c>
      <c r="G2292">
        <f t="shared" ca="1" si="36"/>
        <v>0</v>
      </c>
    </row>
    <row r="2293" spans="1:7" ht="15.75" hidden="1" customHeight="1">
      <c r="A2293" s="411"/>
      <c r="B2293" s="407"/>
      <c r="C2293" s="414" t="s">
        <v>1072</v>
      </c>
      <c r="D2293" s="410" t="s">
        <v>1103</v>
      </c>
      <c r="E2293" s="410"/>
      <c r="F2293" s="282" t="s">
        <v>824</v>
      </c>
      <c r="G2293">
        <f t="shared" ca="1" si="36"/>
        <v>24</v>
      </c>
    </row>
    <row r="2294" spans="1:7" ht="15.75" hidden="1" customHeight="1">
      <c r="A2294" s="411"/>
      <c r="B2294" s="407"/>
      <c r="C2294" s="414"/>
      <c r="D2294" s="410" t="s">
        <v>1104</v>
      </c>
      <c r="E2294" s="410"/>
      <c r="F2294" s="282" t="s">
        <v>824</v>
      </c>
      <c r="G2294" t="str">
        <f t="shared" ca="1" si="36"/>
        <v/>
      </c>
    </row>
    <row r="2295" spans="1:7" ht="15.75" hidden="1" customHeight="1">
      <c r="A2295" s="411"/>
      <c r="B2295" s="407"/>
      <c r="C2295" s="410" t="s">
        <v>1154</v>
      </c>
      <c r="D2295" s="410"/>
      <c r="E2295" s="410"/>
      <c r="F2295" s="282" t="s">
        <v>786</v>
      </c>
      <c r="G2295" t="str">
        <f t="shared" ca="1" si="36"/>
        <v>в первую смену</v>
      </c>
    </row>
    <row r="2296" spans="1:7" hidden="1">
      <c r="A2296" s="411"/>
      <c r="B2296" s="407"/>
      <c r="C2296" s="280"/>
      <c r="D2296" s="280"/>
      <c r="E2296" s="280" t="s">
        <v>1117</v>
      </c>
      <c r="F2296" s="282" t="s">
        <v>786</v>
      </c>
      <c r="G2296">
        <f t="shared" ca="1" si="36"/>
        <v>0</v>
      </c>
    </row>
    <row r="2297" spans="1:7" ht="15.75" hidden="1" customHeight="1">
      <c r="A2297" s="411"/>
      <c r="B2297" s="407"/>
      <c r="C2297" s="410" t="s">
        <v>1155</v>
      </c>
      <c r="D2297" s="410"/>
      <c r="E2297" s="410" t="s">
        <v>1118</v>
      </c>
      <c r="F2297" s="282" t="s">
        <v>786</v>
      </c>
      <c r="G2297">
        <f t="shared" ca="1" si="36"/>
        <v>0</v>
      </c>
    </row>
    <row r="2298" spans="1:7" hidden="1">
      <c r="A2298" s="411"/>
      <c r="B2298" s="407"/>
      <c r="C2298" s="410"/>
      <c r="D2298" s="410"/>
      <c r="E2298" s="410"/>
      <c r="F2298" s="282" t="s">
        <v>824</v>
      </c>
      <c r="G2298">
        <f t="shared" ca="1" si="36"/>
        <v>0</v>
      </c>
    </row>
    <row r="2299" spans="1:7" ht="15.75" hidden="1" customHeight="1">
      <c r="A2299" s="411"/>
      <c r="B2299" s="407"/>
      <c r="C2299" s="410"/>
      <c r="D2299" s="410"/>
      <c r="E2299" s="410" t="s">
        <v>1118</v>
      </c>
      <c r="F2299" s="282" t="s">
        <v>786</v>
      </c>
      <c r="G2299">
        <f t="shared" ca="1" si="36"/>
        <v>0</v>
      </c>
    </row>
    <row r="2300" spans="1:7" hidden="1">
      <c r="A2300" s="411"/>
      <c r="B2300" s="407"/>
      <c r="C2300" s="410"/>
      <c r="D2300" s="410"/>
      <c r="E2300" s="410"/>
      <c r="F2300" s="282" t="s">
        <v>824</v>
      </c>
      <c r="G2300">
        <f t="shared" ca="1" si="36"/>
        <v>0</v>
      </c>
    </row>
    <row r="2301" spans="1:7" ht="15.75" hidden="1" customHeight="1">
      <c r="A2301" s="411"/>
      <c r="B2301" s="410" t="s">
        <v>1153</v>
      </c>
      <c r="C2301" s="410"/>
      <c r="D2301" s="410"/>
      <c r="E2301" s="280" t="s">
        <v>1119</v>
      </c>
      <c r="F2301" s="282" t="s">
        <v>1125</v>
      </c>
      <c r="G2301">
        <f t="shared" ca="1" si="36"/>
        <v>1</v>
      </c>
    </row>
    <row r="2302" spans="1:7" hidden="1">
      <c r="A2302" s="411"/>
      <c r="B2302" s="410"/>
      <c r="C2302" s="410"/>
      <c r="D2302" s="410"/>
      <c r="E2302" s="280" t="s">
        <v>1120</v>
      </c>
      <c r="F2302" s="282" t="s">
        <v>824</v>
      </c>
      <c r="G2302">
        <f t="shared" ca="1" si="36"/>
        <v>24</v>
      </c>
    </row>
    <row r="2303" spans="1:7" ht="15.75" hidden="1" customHeight="1">
      <c r="A2303" s="411"/>
      <c r="B2303" s="407" t="s">
        <v>1062</v>
      </c>
      <c r="C2303" s="410" t="s">
        <v>1156</v>
      </c>
      <c r="D2303" s="410" t="s">
        <v>1105</v>
      </c>
      <c r="E2303" s="280" t="s">
        <v>1121</v>
      </c>
      <c r="F2303" s="282" t="s">
        <v>824</v>
      </c>
      <c r="G2303">
        <f t="shared" ca="1" si="36"/>
        <v>9</v>
      </c>
    </row>
    <row r="2304" spans="1:7" hidden="1">
      <c r="A2304" s="411"/>
      <c r="B2304" s="407"/>
      <c r="C2304" s="410"/>
      <c r="D2304" s="410"/>
      <c r="E2304" s="280" t="s">
        <v>1122</v>
      </c>
      <c r="F2304" s="282" t="s">
        <v>824</v>
      </c>
      <c r="G2304">
        <f t="shared" ca="1" si="36"/>
        <v>0</v>
      </c>
    </row>
    <row r="2305" spans="1:7" ht="15.75" hidden="1" customHeight="1">
      <c r="A2305" s="411"/>
      <c r="B2305" s="407"/>
      <c r="C2305" s="410"/>
      <c r="D2305" s="410" t="s">
        <v>1106</v>
      </c>
      <c r="E2305" s="280" t="s">
        <v>1121</v>
      </c>
      <c r="F2305" s="282" t="s">
        <v>824</v>
      </c>
      <c r="G2305">
        <f t="shared" ca="1" si="36"/>
        <v>0</v>
      </c>
    </row>
    <row r="2306" spans="1:7" hidden="1">
      <c r="A2306" s="411"/>
      <c r="B2306" s="407"/>
      <c r="C2306" s="410"/>
      <c r="D2306" s="410"/>
      <c r="E2306" s="280" t="s">
        <v>1122</v>
      </c>
      <c r="F2306" s="282" t="s">
        <v>824</v>
      </c>
      <c r="G2306">
        <f t="shared" ca="1" si="36"/>
        <v>0</v>
      </c>
    </row>
    <row r="2307" spans="1:7" ht="15.75" hidden="1" customHeight="1">
      <c r="A2307" s="411"/>
      <c r="B2307" s="407"/>
      <c r="C2307" s="410"/>
      <c r="D2307" s="410" t="s">
        <v>1107</v>
      </c>
      <c r="E2307" s="280" t="s">
        <v>1121</v>
      </c>
      <c r="F2307" s="282" t="s">
        <v>824</v>
      </c>
      <c r="G2307">
        <f t="shared" ca="1" si="36"/>
        <v>0</v>
      </c>
    </row>
    <row r="2308" spans="1:7" hidden="1">
      <c r="A2308" s="411"/>
      <c r="B2308" s="407"/>
      <c r="C2308" s="410"/>
      <c r="D2308" s="410"/>
      <c r="E2308" s="280" t="s">
        <v>1122</v>
      </c>
      <c r="F2308" s="282" t="s">
        <v>824</v>
      </c>
      <c r="G2308">
        <f t="shared" ca="1" si="36"/>
        <v>0</v>
      </c>
    </row>
    <row r="2309" spans="1:7" ht="15.75" hidden="1" customHeight="1">
      <c r="A2309" s="411"/>
      <c r="B2309" s="407"/>
      <c r="C2309" s="410"/>
      <c r="D2309" s="410" t="s">
        <v>1108</v>
      </c>
      <c r="E2309" s="280" t="s">
        <v>1121</v>
      </c>
      <c r="F2309" s="282" t="s">
        <v>824</v>
      </c>
      <c r="G2309">
        <f t="shared" ca="1" si="36"/>
        <v>0</v>
      </c>
    </row>
    <row r="2310" spans="1:7" hidden="1">
      <c r="A2310" s="411"/>
      <c r="B2310" s="407"/>
      <c r="C2310" s="410"/>
      <c r="D2310" s="410"/>
      <c r="E2310" s="280" t="s">
        <v>1122</v>
      </c>
      <c r="F2310" s="282" t="s">
        <v>824</v>
      </c>
      <c r="G2310">
        <f t="shared" ca="1" si="36"/>
        <v>0</v>
      </c>
    </row>
    <row r="2311" spans="1:7" ht="15.75" hidden="1" customHeight="1">
      <c r="A2311" s="411"/>
      <c r="B2311" s="407"/>
      <c r="C2311" s="410"/>
      <c r="D2311" s="410" t="s">
        <v>1109</v>
      </c>
      <c r="E2311" s="280" t="s">
        <v>1121</v>
      </c>
      <c r="F2311" s="282" t="s">
        <v>824</v>
      </c>
      <c r="G2311">
        <f t="shared" ca="1" si="36"/>
        <v>0</v>
      </c>
    </row>
    <row r="2312" spans="1:7" hidden="1">
      <c r="A2312" s="411"/>
      <c r="B2312" s="407"/>
      <c r="C2312" s="410"/>
      <c r="D2312" s="410"/>
      <c r="E2312" s="280" t="s">
        <v>1122</v>
      </c>
      <c r="F2312" s="282" t="s">
        <v>824</v>
      </c>
      <c r="G2312">
        <f t="shared" ca="1" si="36"/>
        <v>2</v>
      </c>
    </row>
    <row r="2313" spans="1:7" ht="15.75" hidden="1" customHeight="1">
      <c r="A2313" s="411"/>
      <c r="B2313" s="407"/>
      <c r="C2313" s="410"/>
      <c r="D2313" s="410" t="s">
        <v>1110</v>
      </c>
      <c r="E2313" s="280" t="s">
        <v>1121</v>
      </c>
      <c r="F2313" s="282" t="s">
        <v>824</v>
      </c>
      <c r="G2313">
        <f t="shared" ca="1" si="36"/>
        <v>0</v>
      </c>
    </row>
    <row r="2314" spans="1:7" hidden="1">
      <c r="A2314" s="411"/>
      <c r="B2314" s="407"/>
      <c r="C2314" s="410"/>
      <c r="D2314" s="410"/>
      <c r="E2314" s="280" t="s">
        <v>1122</v>
      </c>
      <c r="F2314" s="282" t="s">
        <v>824</v>
      </c>
      <c r="G2314">
        <f t="shared" ca="1" si="36"/>
        <v>0</v>
      </c>
    </row>
    <row r="2315" spans="1:7" ht="15.75" hidden="1" customHeight="1">
      <c r="A2315" s="411"/>
      <c r="B2315" s="407"/>
      <c r="C2315" s="410" t="s">
        <v>1157</v>
      </c>
      <c r="D2315" s="410" t="s">
        <v>1163</v>
      </c>
      <c r="E2315" s="410"/>
      <c r="F2315" s="282" t="s">
        <v>1130</v>
      </c>
      <c r="G2315">
        <f t="shared" ca="1" si="36"/>
        <v>0</v>
      </c>
    </row>
    <row r="2316" spans="1:7" ht="15.75" hidden="1" customHeight="1">
      <c r="A2316" s="411"/>
      <c r="B2316" s="407"/>
      <c r="C2316" s="410"/>
      <c r="D2316" s="410" t="s">
        <v>1164</v>
      </c>
      <c r="E2316" s="410"/>
      <c r="F2316" s="282" t="s">
        <v>824</v>
      </c>
      <c r="G2316">
        <f t="shared" ca="1" si="36"/>
        <v>24</v>
      </c>
    </row>
    <row r="2317" spans="1:7" ht="51.75" hidden="1" customHeight="1">
      <c r="A2317" s="407" t="s">
        <v>1150</v>
      </c>
      <c r="B2317" s="407"/>
      <c r="C2317" s="408" t="s">
        <v>1158</v>
      </c>
      <c r="D2317" s="409" t="s">
        <v>1165</v>
      </c>
      <c r="E2317" s="280" t="s">
        <v>1168</v>
      </c>
      <c r="F2317" s="282" t="s">
        <v>1130</v>
      </c>
      <c r="G2317">
        <f t="shared" ca="1" si="36"/>
        <v>18</v>
      </c>
    </row>
    <row r="2318" spans="1:7" ht="51" hidden="1">
      <c r="A2318" s="407"/>
      <c r="B2318" s="407"/>
      <c r="C2318" s="408"/>
      <c r="D2318" s="409"/>
      <c r="E2318" s="280" t="s">
        <v>1169</v>
      </c>
      <c r="F2318" s="282" t="s">
        <v>824</v>
      </c>
      <c r="G2318">
        <f t="shared" ca="1" si="36"/>
        <v>56</v>
      </c>
    </row>
    <row r="2319" spans="1:7" ht="25.5" hidden="1">
      <c r="A2319" s="407"/>
      <c r="B2319" s="407"/>
      <c r="C2319" s="408"/>
      <c r="D2319" s="409"/>
      <c r="E2319" s="280" t="s">
        <v>1170</v>
      </c>
      <c r="F2319" s="282" t="s">
        <v>824</v>
      </c>
      <c r="G2319">
        <f t="shared" ca="1" si="36"/>
        <v>14</v>
      </c>
    </row>
    <row r="2320" spans="1:7" ht="51.75" hidden="1" customHeight="1">
      <c r="A2320" s="407"/>
      <c r="B2320" s="407"/>
      <c r="C2320" s="408"/>
      <c r="D2320" s="409" t="s">
        <v>1166</v>
      </c>
      <c r="E2320" s="280" t="s">
        <v>1171</v>
      </c>
      <c r="F2320" s="282" t="s">
        <v>1130</v>
      </c>
      <c r="G2320">
        <f t="shared" ca="1" si="36"/>
        <v>8</v>
      </c>
    </row>
    <row r="2321" spans="1:7" ht="51" hidden="1">
      <c r="A2321" s="407"/>
      <c r="B2321" s="407"/>
      <c r="C2321" s="408"/>
      <c r="D2321" s="409"/>
      <c r="E2321" s="280" t="s">
        <v>1169</v>
      </c>
      <c r="F2321" s="282" t="s">
        <v>824</v>
      </c>
      <c r="G2321">
        <f t="shared" ca="1" si="36"/>
        <v>9</v>
      </c>
    </row>
    <row r="2322" spans="1:7" ht="25.5" hidden="1">
      <c r="A2322" s="407"/>
      <c r="B2322" s="407"/>
      <c r="C2322" s="408"/>
      <c r="D2322" s="409"/>
      <c r="E2322" s="280" t="s">
        <v>1170</v>
      </c>
      <c r="F2322" s="282" t="s">
        <v>824</v>
      </c>
      <c r="G2322">
        <f t="shared" ca="1" si="36"/>
        <v>0</v>
      </c>
    </row>
    <row r="2323" spans="1:7" ht="15.75" hidden="1" customHeight="1">
      <c r="A2323" s="407"/>
      <c r="B2323" s="407"/>
      <c r="C2323" s="408" t="s">
        <v>1159</v>
      </c>
      <c r="D2323" s="408"/>
      <c r="E2323" s="408"/>
      <c r="F2323" s="282" t="s">
        <v>824</v>
      </c>
      <c r="G2323">
        <f t="shared" ca="1" si="36"/>
        <v>0</v>
      </c>
    </row>
    <row r="2324" spans="1:7" ht="15.75" hidden="1" customHeight="1">
      <c r="A2324" s="407"/>
      <c r="B2324" s="407"/>
      <c r="C2324" s="408" t="s">
        <v>1160</v>
      </c>
      <c r="D2324" s="408"/>
      <c r="E2324" s="408"/>
      <c r="F2324" s="282" t="s">
        <v>824</v>
      </c>
      <c r="G2324">
        <f t="shared" ca="1" si="36"/>
        <v>24</v>
      </c>
    </row>
    <row r="2325" spans="1:7" hidden="1">
      <c r="A2325" s="411" t="s">
        <v>1149</v>
      </c>
      <c r="B2325" s="412" t="s">
        <v>1488</v>
      </c>
      <c r="C2325" s="412"/>
      <c r="D2325" s="412"/>
      <c r="E2325" s="412"/>
      <c r="F2325" s="277" t="s">
        <v>786</v>
      </c>
      <c r="G2325" t="str">
        <f t="shared" ca="1" si="36"/>
        <v>8 класс</v>
      </c>
    </row>
    <row r="2326" spans="1:7" ht="15.75" hidden="1" customHeight="1">
      <c r="A2326" s="411"/>
      <c r="B2326" s="407" t="s">
        <v>1060</v>
      </c>
      <c r="C2326" s="413" t="s">
        <v>1065</v>
      </c>
      <c r="D2326" s="413"/>
      <c r="E2326" s="413"/>
      <c r="F2326" s="279" t="s">
        <v>890</v>
      </c>
      <c r="G2326">
        <f t="shared" ca="1" si="36"/>
        <v>21</v>
      </c>
    </row>
    <row r="2327" spans="1:7" ht="15.75" hidden="1" customHeight="1">
      <c r="A2327" s="411"/>
      <c r="B2327" s="407"/>
      <c r="C2327" s="410" t="s">
        <v>1066</v>
      </c>
      <c r="D2327" s="410"/>
      <c r="E2327" s="410"/>
      <c r="F2327" s="281" t="s">
        <v>890</v>
      </c>
      <c r="G2327">
        <f t="shared" ca="1" si="36"/>
        <v>0</v>
      </c>
    </row>
    <row r="2328" spans="1:7" ht="15.75" hidden="1" customHeight="1">
      <c r="A2328" s="411"/>
      <c r="B2328" s="407"/>
      <c r="C2328" s="410" t="s">
        <v>1067</v>
      </c>
      <c r="D2328" s="410"/>
      <c r="E2328" s="410"/>
      <c r="F2328" s="281" t="s">
        <v>890</v>
      </c>
      <c r="G2328">
        <f t="shared" ca="1" si="36"/>
        <v>1</v>
      </c>
    </row>
    <row r="2329" spans="1:7" ht="15.75" hidden="1" customHeight="1">
      <c r="A2329" s="411"/>
      <c r="B2329" s="407"/>
      <c r="C2329" s="410" t="s">
        <v>1068</v>
      </c>
      <c r="D2329" s="410"/>
      <c r="E2329" s="410"/>
      <c r="F2329" s="281" t="s">
        <v>890</v>
      </c>
      <c r="G2329">
        <f t="shared" ca="1" si="36"/>
        <v>8</v>
      </c>
    </row>
    <row r="2330" spans="1:7" ht="15.75" hidden="1" customHeight="1">
      <c r="A2330" s="411"/>
      <c r="B2330" s="407"/>
      <c r="C2330" s="410" t="s">
        <v>1069</v>
      </c>
      <c r="D2330" s="410" t="s">
        <v>1098</v>
      </c>
      <c r="E2330" s="410"/>
      <c r="F2330" s="281" t="s">
        <v>890</v>
      </c>
      <c r="G2330">
        <f t="shared" ca="1" si="36"/>
        <v>7</v>
      </c>
    </row>
    <row r="2331" spans="1:7" ht="15.75" hidden="1" customHeight="1">
      <c r="A2331" s="411"/>
      <c r="B2331" s="407"/>
      <c r="C2331" s="410"/>
      <c r="D2331" s="410" t="s">
        <v>1099</v>
      </c>
      <c r="E2331" s="410"/>
      <c r="F2331" s="281" t="s">
        <v>890</v>
      </c>
      <c r="G2331">
        <f t="shared" ca="1" si="36"/>
        <v>5</v>
      </c>
    </row>
    <row r="2332" spans="1:7" ht="15.75" hidden="1" customHeight="1">
      <c r="A2332" s="411"/>
      <c r="B2332" s="407"/>
      <c r="C2332" s="410"/>
      <c r="D2332" s="410" t="s">
        <v>1100</v>
      </c>
      <c r="E2332" s="410"/>
      <c r="F2332" s="281" t="s">
        <v>890</v>
      </c>
      <c r="G2332">
        <f t="shared" ca="1" si="36"/>
        <v>0</v>
      </c>
    </row>
    <row r="2333" spans="1:7" ht="26.25" hidden="1" customHeight="1">
      <c r="A2333" s="411"/>
      <c r="B2333" s="407" t="s">
        <v>1152</v>
      </c>
      <c r="C2333" s="410" t="s">
        <v>1071</v>
      </c>
      <c r="D2333" s="410" t="s">
        <v>1161</v>
      </c>
      <c r="E2333" s="280" t="s">
        <v>1114</v>
      </c>
      <c r="F2333" s="282" t="s">
        <v>824</v>
      </c>
      <c r="G2333">
        <f t="shared" ca="1" si="36"/>
        <v>0</v>
      </c>
    </row>
    <row r="2334" spans="1:7" hidden="1">
      <c r="A2334" s="411"/>
      <c r="B2334" s="407"/>
      <c r="C2334" s="410"/>
      <c r="D2334" s="410"/>
      <c r="E2334" s="280" t="s">
        <v>1115</v>
      </c>
      <c r="F2334" s="282" t="s">
        <v>824</v>
      </c>
      <c r="G2334">
        <f t="shared" ca="1" si="36"/>
        <v>0</v>
      </c>
    </row>
    <row r="2335" spans="1:7" ht="38.25" hidden="1">
      <c r="A2335" s="411"/>
      <c r="B2335" s="407"/>
      <c r="C2335" s="410"/>
      <c r="D2335" s="410"/>
      <c r="E2335" s="280" t="s">
        <v>1167</v>
      </c>
      <c r="F2335" s="282" t="s">
        <v>824</v>
      </c>
      <c r="G2335">
        <f t="shared" ca="1" si="36"/>
        <v>0</v>
      </c>
    </row>
    <row r="2336" spans="1:7" ht="15.75" hidden="1" customHeight="1">
      <c r="A2336" s="411"/>
      <c r="B2336" s="407"/>
      <c r="C2336" s="410"/>
      <c r="D2336" s="410" t="s">
        <v>1162</v>
      </c>
      <c r="E2336" s="410"/>
      <c r="F2336" s="282" t="s">
        <v>824</v>
      </c>
      <c r="G2336">
        <f t="shared" ca="1" si="36"/>
        <v>0</v>
      </c>
    </row>
    <row r="2337" spans="1:7" ht="15.75" hidden="1" customHeight="1">
      <c r="A2337" s="411"/>
      <c r="B2337" s="407"/>
      <c r="C2337" s="414" t="s">
        <v>1072</v>
      </c>
      <c r="D2337" s="410" t="s">
        <v>1103</v>
      </c>
      <c r="E2337" s="410"/>
      <c r="F2337" s="282" t="s">
        <v>824</v>
      </c>
      <c r="G2337">
        <f t="shared" ca="1" si="36"/>
        <v>21</v>
      </c>
    </row>
    <row r="2338" spans="1:7" ht="15.75" hidden="1" customHeight="1">
      <c r="A2338" s="411"/>
      <c r="B2338" s="407"/>
      <c r="C2338" s="414"/>
      <c r="D2338" s="410" t="s">
        <v>1104</v>
      </c>
      <c r="E2338" s="410"/>
      <c r="F2338" s="282" t="s">
        <v>824</v>
      </c>
      <c r="G2338" t="str">
        <f t="shared" ca="1" si="36"/>
        <v/>
      </c>
    </row>
    <row r="2339" spans="1:7" ht="15.75" hidden="1" customHeight="1">
      <c r="A2339" s="411"/>
      <c r="B2339" s="407"/>
      <c r="C2339" s="410" t="s">
        <v>1154</v>
      </c>
      <c r="D2339" s="410"/>
      <c r="E2339" s="410"/>
      <c r="F2339" s="282" t="s">
        <v>786</v>
      </c>
      <c r="G2339" t="str">
        <f t="shared" ca="1" si="36"/>
        <v>в первую смену</v>
      </c>
    </row>
    <row r="2340" spans="1:7" hidden="1">
      <c r="A2340" s="411"/>
      <c r="B2340" s="407"/>
      <c r="C2340" s="280"/>
      <c r="D2340" s="280"/>
      <c r="E2340" s="280" t="s">
        <v>1117</v>
      </c>
      <c r="F2340" s="282" t="s">
        <v>786</v>
      </c>
      <c r="G2340">
        <f t="shared" ca="1" si="36"/>
        <v>0</v>
      </c>
    </row>
    <row r="2341" spans="1:7" ht="15.75" hidden="1" customHeight="1">
      <c r="A2341" s="411"/>
      <c r="B2341" s="407"/>
      <c r="C2341" s="410" t="s">
        <v>1155</v>
      </c>
      <c r="D2341" s="410"/>
      <c r="E2341" s="410" t="s">
        <v>1118</v>
      </c>
      <c r="F2341" s="282" t="s">
        <v>786</v>
      </c>
      <c r="G2341">
        <f t="shared" ref="G2341:G2404" ca="1" si="37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2342" spans="1:7" hidden="1">
      <c r="A2342" s="411"/>
      <c r="B2342" s="407"/>
      <c r="C2342" s="410"/>
      <c r="D2342" s="410"/>
      <c r="E2342" s="410"/>
      <c r="F2342" s="282" t="s">
        <v>824</v>
      </c>
      <c r="G2342">
        <f t="shared" ca="1" si="37"/>
        <v>0</v>
      </c>
    </row>
    <row r="2343" spans="1:7" ht="15.75" hidden="1" customHeight="1">
      <c r="A2343" s="411"/>
      <c r="B2343" s="407"/>
      <c r="C2343" s="410"/>
      <c r="D2343" s="410"/>
      <c r="E2343" s="410" t="s">
        <v>1118</v>
      </c>
      <c r="F2343" s="282" t="s">
        <v>786</v>
      </c>
      <c r="G2343">
        <f t="shared" ca="1" si="37"/>
        <v>0</v>
      </c>
    </row>
    <row r="2344" spans="1:7" hidden="1">
      <c r="A2344" s="411"/>
      <c r="B2344" s="407"/>
      <c r="C2344" s="410"/>
      <c r="D2344" s="410"/>
      <c r="E2344" s="410"/>
      <c r="F2344" s="282" t="s">
        <v>824</v>
      </c>
      <c r="G2344">
        <f t="shared" ca="1" si="37"/>
        <v>0</v>
      </c>
    </row>
    <row r="2345" spans="1:7" ht="15.75" hidden="1" customHeight="1">
      <c r="A2345" s="411"/>
      <c r="B2345" s="410" t="s">
        <v>1153</v>
      </c>
      <c r="C2345" s="410"/>
      <c r="D2345" s="410"/>
      <c r="E2345" s="280" t="s">
        <v>1119</v>
      </c>
      <c r="F2345" s="282" t="s">
        <v>1125</v>
      </c>
      <c r="G2345">
        <f t="shared" ca="1" si="37"/>
        <v>1</v>
      </c>
    </row>
    <row r="2346" spans="1:7" hidden="1">
      <c r="A2346" s="411"/>
      <c r="B2346" s="410"/>
      <c r="C2346" s="410"/>
      <c r="D2346" s="410"/>
      <c r="E2346" s="280" t="s">
        <v>1120</v>
      </c>
      <c r="F2346" s="282" t="s">
        <v>824</v>
      </c>
      <c r="G2346">
        <f t="shared" ca="1" si="37"/>
        <v>21</v>
      </c>
    </row>
    <row r="2347" spans="1:7" ht="15.75" hidden="1" customHeight="1">
      <c r="A2347" s="411"/>
      <c r="B2347" s="407" t="s">
        <v>1062</v>
      </c>
      <c r="C2347" s="410" t="s">
        <v>1156</v>
      </c>
      <c r="D2347" s="410" t="s">
        <v>1105</v>
      </c>
      <c r="E2347" s="280" t="s">
        <v>1121</v>
      </c>
      <c r="F2347" s="282" t="s">
        <v>824</v>
      </c>
      <c r="G2347">
        <f t="shared" ca="1" si="37"/>
        <v>0</v>
      </c>
    </row>
    <row r="2348" spans="1:7" hidden="1">
      <c r="A2348" s="411"/>
      <c r="B2348" s="407"/>
      <c r="C2348" s="410"/>
      <c r="D2348" s="410"/>
      <c r="E2348" s="280" t="s">
        <v>1122</v>
      </c>
      <c r="F2348" s="282" t="s">
        <v>824</v>
      </c>
      <c r="G2348">
        <f t="shared" ca="1" si="37"/>
        <v>0</v>
      </c>
    </row>
    <row r="2349" spans="1:7" ht="15.75" hidden="1" customHeight="1">
      <c r="A2349" s="411"/>
      <c r="B2349" s="407"/>
      <c r="C2349" s="410"/>
      <c r="D2349" s="410" t="s">
        <v>1106</v>
      </c>
      <c r="E2349" s="280" t="s">
        <v>1121</v>
      </c>
      <c r="F2349" s="282" t="s">
        <v>824</v>
      </c>
      <c r="G2349">
        <f t="shared" ca="1" si="37"/>
        <v>0</v>
      </c>
    </row>
    <row r="2350" spans="1:7" hidden="1">
      <c r="A2350" s="411"/>
      <c r="B2350" s="407"/>
      <c r="C2350" s="410"/>
      <c r="D2350" s="410"/>
      <c r="E2350" s="280" t="s">
        <v>1122</v>
      </c>
      <c r="F2350" s="282" t="s">
        <v>824</v>
      </c>
      <c r="G2350">
        <f t="shared" ca="1" si="37"/>
        <v>0</v>
      </c>
    </row>
    <row r="2351" spans="1:7" ht="15.75" hidden="1" customHeight="1">
      <c r="A2351" s="411"/>
      <c r="B2351" s="407"/>
      <c r="C2351" s="410"/>
      <c r="D2351" s="410" t="s">
        <v>1107</v>
      </c>
      <c r="E2351" s="280" t="s">
        <v>1121</v>
      </c>
      <c r="F2351" s="282" t="s">
        <v>824</v>
      </c>
      <c r="G2351">
        <f t="shared" ca="1" si="37"/>
        <v>9</v>
      </c>
    </row>
    <row r="2352" spans="1:7" hidden="1">
      <c r="A2352" s="411"/>
      <c r="B2352" s="407"/>
      <c r="C2352" s="410"/>
      <c r="D2352" s="410"/>
      <c r="E2352" s="280" t="s">
        <v>1122</v>
      </c>
      <c r="F2352" s="282" t="s">
        <v>824</v>
      </c>
      <c r="G2352">
        <f t="shared" ca="1" si="37"/>
        <v>0</v>
      </c>
    </row>
    <row r="2353" spans="1:7" ht="15.75" hidden="1" customHeight="1">
      <c r="A2353" s="411"/>
      <c r="B2353" s="407"/>
      <c r="C2353" s="410"/>
      <c r="D2353" s="410" t="s">
        <v>1108</v>
      </c>
      <c r="E2353" s="280" t="s">
        <v>1121</v>
      </c>
      <c r="F2353" s="282" t="s">
        <v>824</v>
      </c>
      <c r="G2353">
        <f t="shared" ca="1" si="37"/>
        <v>0</v>
      </c>
    </row>
    <row r="2354" spans="1:7" hidden="1">
      <c r="A2354" s="411"/>
      <c r="B2354" s="407"/>
      <c r="C2354" s="410"/>
      <c r="D2354" s="410"/>
      <c r="E2354" s="280" t="s">
        <v>1122</v>
      </c>
      <c r="F2354" s="282" t="s">
        <v>824</v>
      </c>
      <c r="G2354">
        <f t="shared" ca="1" si="37"/>
        <v>0</v>
      </c>
    </row>
    <row r="2355" spans="1:7" ht="15.75" hidden="1" customHeight="1">
      <c r="A2355" s="411"/>
      <c r="B2355" s="407"/>
      <c r="C2355" s="410"/>
      <c r="D2355" s="410" t="s">
        <v>1109</v>
      </c>
      <c r="E2355" s="280" t="s">
        <v>1121</v>
      </c>
      <c r="F2355" s="282" t="s">
        <v>824</v>
      </c>
      <c r="G2355">
        <f t="shared" ca="1" si="37"/>
        <v>0</v>
      </c>
    </row>
    <row r="2356" spans="1:7" hidden="1">
      <c r="A2356" s="411"/>
      <c r="B2356" s="407"/>
      <c r="C2356" s="410"/>
      <c r="D2356" s="410"/>
      <c r="E2356" s="280" t="s">
        <v>1122</v>
      </c>
      <c r="F2356" s="282" t="s">
        <v>824</v>
      </c>
      <c r="G2356">
        <f t="shared" ca="1" si="37"/>
        <v>0</v>
      </c>
    </row>
    <row r="2357" spans="1:7" ht="15.75" hidden="1" customHeight="1">
      <c r="A2357" s="411"/>
      <c r="B2357" s="407"/>
      <c r="C2357" s="410"/>
      <c r="D2357" s="410" t="s">
        <v>1110</v>
      </c>
      <c r="E2357" s="280" t="s">
        <v>1121</v>
      </c>
      <c r="F2357" s="282" t="s">
        <v>824</v>
      </c>
      <c r="G2357">
        <f t="shared" ca="1" si="37"/>
        <v>10</v>
      </c>
    </row>
    <row r="2358" spans="1:7" hidden="1">
      <c r="A2358" s="411"/>
      <c r="B2358" s="407"/>
      <c r="C2358" s="410"/>
      <c r="D2358" s="410"/>
      <c r="E2358" s="280" t="s">
        <v>1122</v>
      </c>
      <c r="F2358" s="282" t="s">
        <v>824</v>
      </c>
      <c r="G2358">
        <f t="shared" ca="1" si="37"/>
        <v>0</v>
      </c>
    </row>
    <row r="2359" spans="1:7" ht="15.75" hidden="1" customHeight="1">
      <c r="A2359" s="411"/>
      <c r="B2359" s="407"/>
      <c r="C2359" s="410" t="s">
        <v>1157</v>
      </c>
      <c r="D2359" s="410" t="s">
        <v>1163</v>
      </c>
      <c r="E2359" s="410"/>
      <c r="F2359" s="282" t="s">
        <v>1130</v>
      </c>
      <c r="G2359">
        <f t="shared" ca="1" si="37"/>
        <v>0</v>
      </c>
    </row>
    <row r="2360" spans="1:7" ht="15.75" hidden="1" customHeight="1">
      <c r="A2360" s="411"/>
      <c r="B2360" s="407"/>
      <c r="C2360" s="410"/>
      <c r="D2360" s="410" t="s">
        <v>1164</v>
      </c>
      <c r="E2360" s="410"/>
      <c r="F2360" s="282" t="s">
        <v>824</v>
      </c>
      <c r="G2360">
        <f t="shared" ca="1" si="37"/>
        <v>21</v>
      </c>
    </row>
    <row r="2361" spans="1:7" ht="51.75" hidden="1" customHeight="1">
      <c r="A2361" s="407" t="s">
        <v>1150</v>
      </c>
      <c r="B2361" s="407"/>
      <c r="C2361" s="408" t="s">
        <v>1158</v>
      </c>
      <c r="D2361" s="409" t="s">
        <v>1165</v>
      </c>
      <c r="E2361" s="280" t="s">
        <v>1168</v>
      </c>
      <c r="F2361" s="282" t="s">
        <v>1130</v>
      </c>
      <c r="G2361">
        <f t="shared" ca="1" si="37"/>
        <v>18</v>
      </c>
    </row>
    <row r="2362" spans="1:7" ht="51" hidden="1">
      <c r="A2362" s="407"/>
      <c r="B2362" s="407"/>
      <c r="C2362" s="408"/>
      <c r="D2362" s="409"/>
      <c r="E2362" s="280" t="s">
        <v>1169</v>
      </c>
      <c r="F2362" s="282" t="s">
        <v>824</v>
      </c>
      <c r="G2362">
        <f t="shared" ca="1" si="37"/>
        <v>38</v>
      </c>
    </row>
    <row r="2363" spans="1:7" ht="25.5" hidden="1">
      <c r="A2363" s="407"/>
      <c r="B2363" s="407"/>
      <c r="C2363" s="408"/>
      <c r="D2363" s="409"/>
      <c r="E2363" s="280" t="s">
        <v>1170</v>
      </c>
      <c r="F2363" s="282" t="s">
        <v>824</v>
      </c>
      <c r="G2363">
        <f t="shared" ca="1" si="37"/>
        <v>1</v>
      </c>
    </row>
    <row r="2364" spans="1:7" ht="51.75" hidden="1" customHeight="1">
      <c r="A2364" s="407"/>
      <c r="B2364" s="407"/>
      <c r="C2364" s="408"/>
      <c r="D2364" s="409" t="s">
        <v>1166</v>
      </c>
      <c r="E2364" s="280" t="s">
        <v>1171</v>
      </c>
      <c r="F2364" s="282" t="s">
        <v>1130</v>
      </c>
      <c r="G2364">
        <f t="shared" ca="1" si="37"/>
        <v>2</v>
      </c>
    </row>
    <row r="2365" spans="1:7" ht="51" hidden="1">
      <c r="A2365" s="407"/>
      <c r="B2365" s="407"/>
      <c r="C2365" s="408"/>
      <c r="D2365" s="409"/>
      <c r="E2365" s="280" t="s">
        <v>1169</v>
      </c>
      <c r="F2365" s="282" t="s">
        <v>824</v>
      </c>
      <c r="G2365">
        <f t="shared" ca="1" si="37"/>
        <v>2</v>
      </c>
    </row>
    <row r="2366" spans="1:7" ht="25.5" hidden="1">
      <c r="A2366" s="407"/>
      <c r="B2366" s="407"/>
      <c r="C2366" s="408"/>
      <c r="D2366" s="409"/>
      <c r="E2366" s="280" t="s">
        <v>1170</v>
      </c>
      <c r="F2366" s="282" t="s">
        <v>824</v>
      </c>
      <c r="G2366">
        <f t="shared" ca="1" si="37"/>
        <v>0</v>
      </c>
    </row>
    <row r="2367" spans="1:7" ht="15.75" hidden="1" customHeight="1">
      <c r="A2367" s="407"/>
      <c r="B2367" s="407"/>
      <c r="C2367" s="408" t="s">
        <v>1159</v>
      </c>
      <c r="D2367" s="408"/>
      <c r="E2367" s="408"/>
      <c r="F2367" s="282" t="s">
        <v>824</v>
      </c>
      <c r="G2367">
        <f t="shared" ca="1" si="37"/>
        <v>0</v>
      </c>
    </row>
    <row r="2368" spans="1:7" ht="15.75" hidden="1" customHeight="1">
      <c r="A2368" s="407"/>
      <c r="B2368" s="407"/>
      <c r="C2368" s="408" t="s">
        <v>1160</v>
      </c>
      <c r="D2368" s="408"/>
      <c r="E2368" s="408"/>
      <c r="F2368" s="282" t="s">
        <v>824</v>
      </c>
      <c r="G2368">
        <f t="shared" ca="1" si="37"/>
        <v>21</v>
      </c>
    </row>
    <row r="2369" spans="1:7" hidden="1">
      <c r="A2369" s="411" t="s">
        <v>1149</v>
      </c>
      <c r="B2369" s="412" t="s">
        <v>1488</v>
      </c>
      <c r="C2369" s="412"/>
      <c r="D2369" s="412"/>
      <c r="E2369" s="412"/>
      <c r="F2369" s="277" t="s">
        <v>786</v>
      </c>
      <c r="G2369" t="str">
        <f t="shared" ca="1" si="37"/>
        <v>8 класс</v>
      </c>
    </row>
    <row r="2370" spans="1:7" ht="15.75" hidden="1" customHeight="1">
      <c r="A2370" s="411"/>
      <c r="B2370" s="407" t="s">
        <v>1060</v>
      </c>
      <c r="C2370" s="413" t="s">
        <v>1065</v>
      </c>
      <c r="D2370" s="413"/>
      <c r="E2370" s="413"/>
      <c r="F2370" s="279" t="s">
        <v>890</v>
      </c>
      <c r="G2370">
        <f t="shared" ca="1" si="37"/>
        <v>18</v>
      </c>
    </row>
    <row r="2371" spans="1:7" ht="15.75" hidden="1" customHeight="1">
      <c r="A2371" s="411"/>
      <c r="B2371" s="407"/>
      <c r="C2371" s="410" t="s">
        <v>1066</v>
      </c>
      <c r="D2371" s="410"/>
      <c r="E2371" s="410"/>
      <c r="F2371" s="281" t="s">
        <v>890</v>
      </c>
      <c r="G2371">
        <f t="shared" ca="1" si="37"/>
        <v>0</v>
      </c>
    </row>
    <row r="2372" spans="1:7" ht="15.75" hidden="1" customHeight="1">
      <c r="A2372" s="411"/>
      <c r="B2372" s="407"/>
      <c r="C2372" s="410" t="s">
        <v>1067</v>
      </c>
      <c r="D2372" s="410"/>
      <c r="E2372" s="410"/>
      <c r="F2372" s="281" t="s">
        <v>890</v>
      </c>
      <c r="G2372">
        <f t="shared" ca="1" si="37"/>
        <v>1</v>
      </c>
    </row>
    <row r="2373" spans="1:7" ht="15.75" hidden="1" customHeight="1">
      <c r="A2373" s="411"/>
      <c r="B2373" s="407"/>
      <c r="C2373" s="410" t="s">
        <v>1068</v>
      </c>
      <c r="D2373" s="410"/>
      <c r="E2373" s="410"/>
      <c r="F2373" s="281" t="s">
        <v>890</v>
      </c>
      <c r="G2373">
        <f t="shared" ca="1" si="37"/>
        <v>6</v>
      </c>
    </row>
    <row r="2374" spans="1:7" ht="15.75" hidden="1" customHeight="1">
      <c r="A2374" s="411"/>
      <c r="B2374" s="407"/>
      <c r="C2374" s="410" t="s">
        <v>1069</v>
      </c>
      <c r="D2374" s="410" t="s">
        <v>1098</v>
      </c>
      <c r="E2374" s="410"/>
      <c r="F2374" s="281" t="s">
        <v>890</v>
      </c>
      <c r="G2374">
        <f t="shared" ca="1" si="37"/>
        <v>1</v>
      </c>
    </row>
    <row r="2375" spans="1:7" ht="15.75" hidden="1" customHeight="1">
      <c r="A2375" s="411"/>
      <c r="B2375" s="407"/>
      <c r="C2375" s="410"/>
      <c r="D2375" s="410" t="s">
        <v>1099</v>
      </c>
      <c r="E2375" s="410"/>
      <c r="F2375" s="281" t="s">
        <v>890</v>
      </c>
      <c r="G2375">
        <f t="shared" ca="1" si="37"/>
        <v>8</v>
      </c>
    </row>
    <row r="2376" spans="1:7" ht="15.75" hidden="1" customHeight="1">
      <c r="A2376" s="411"/>
      <c r="B2376" s="407"/>
      <c r="C2376" s="410"/>
      <c r="D2376" s="410" t="s">
        <v>1100</v>
      </c>
      <c r="E2376" s="410"/>
      <c r="F2376" s="281" t="s">
        <v>890</v>
      </c>
      <c r="G2376">
        <f t="shared" ca="1" si="37"/>
        <v>0</v>
      </c>
    </row>
    <row r="2377" spans="1:7" ht="26.25" hidden="1" customHeight="1">
      <c r="A2377" s="411"/>
      <c r="B2377" s="407" t="s">
        <v>1152</v>
      </c>
      <c r="C2377" s="410" t="s">
        <v>1071</v>
      </c>
      <c r="D2377" s="410" t="s">
        <v>1161</v>
      </c>
      <c r="E2377" s="280" t="s">
        <v>1114</v>
      </c>
      <c r="F2377" s="282" t="s">
        <v>824</v>
      </c>
      <c r="G2377">
        <f t="shared" ca="1" si="37"/>
        <v>0</v>
      </c>
    </row>
    <row r="2378" spans="1:7" hidden="1">
      <c r="A2378" s="411"/>
      <c r="B2378" s="407"/>
      <c r="C2378" s="410"/>
      <c r="D2378" s="410"/>
      <c r="E2378" s="280" t="s">
        <v>1115</v>
      </c>
      <c r="F2378" s="282" t="s">
        <v>824</v>
      </c>
      <c r="G2378">
        <f t="shared" ca="1" si="37"/>
        <v>0</v>
      </c>
    </row>
    <row r="2379" spans="1:7" ht="38.25" hidden="1">
      <c r="A2379" s="411"/>
      <c r="B2379" s="407"/>
      <c r="C2379" s="410"/>
      <c r="D2379" s="410"/>
      <c r="E2379" s="280" t="s">
        <v>1167</v>
      </c>
      <c r="F2379" s="282" t="s">
        <v>824</v>
      </c>
      <c r="G2379">
        <f t="shared" ca="1" si="37"/>
        <v>0</v>
      </c>
    </row>
    <row r="2380" spans="1:7" ht="15.75" hidden="1" customHeight="1">
      <c r="A2380" s="411"/>
      <c r="B2380" s="407"/>
      <c r="C2380" s="410"/>
      <c r="D2380" s="410" t="s">
        <v>1162</v>
      </c>
      <c r="E2380" s="410"/>
      <c r="F2380" s="282" t="s">
        <v>824</v>
      </c>
      <c r="G2380">
        <f t="shared" ca="1" si="37"/>
        <v>0</v>
      </c>
    </row>
    <row r="2381" spans="1:7" ht="15.75" hidden="1" customHeight="1">
      <c r="A2381" s="411"/>
      <c r="B2381" s="407"/>
      <c r="C2381" s="414" t="s">
        <v>1072</v>
      </c>
      <c r="D2381" s="410" t="s">
        <v>1103</v>
      </c>
      <c r="E2381" s="410"/>
      <c r="F2381" s="282" t="s">
        <v>824</v>
      </c>
      <c r="G2381">
        <f t="shared" ca="1" si="37"/>
        <v>18</v>
      </c>
    </row>
    <row r="2382" spans="1:7" ht="15.75" hidden="1" customHeight="1">
      <c r="A2382" s="411"/>
      <c r="B2382" s="407"/>
      <c r="C2382" s="414"/>
      <c r="D2382" s="410" t="s">
        <v>1104</v>
      </c>
      <c r="E2382" s="410"/>
      <c r="F2382" s="282" t="s">
        <v>824</v>
      </c>
      <c r="G2382" t="str">
        <f t="shared" ca="1" si="37"/>
        <v/>
      </c>
    </row>
    <row r="2383" spans="1:7" ht="15.75" hidden="1" customHeight="1">
      <c r="A2383" s="411"/>
      <c r="B2383" s="407"/>
      <c r="C2383" s="410" t="s">
        <v>1154</v>
      </c>
      <c r="D2383" s="410"/>
      <c r="E2383" s="410"/>
      <c r="F2383" s="282" t="s">
        <v>786</v>
      </c>
      <c r="G2383" t="str">
        <f t="shared" ca="1" si="37"/>
        <v>в первую смену</v>
      </c>
    </row>
    <row r="2384" spans="1:7" hidden="1">
      <c r="A2384" s="411"/>
      <c r="B2384" s="407"/>
      <c r="C2384" s="280"/>
      <c r="D2384" s="280"/>
      <c r="E2384" s="280" t="s">
        <v>1117</v>
      </c>
      <c r="F2384" s="282" t="s">
        <v>786</v>
      </c>
      <c r="G2384">
        <f t="shared" ca="1" si="37"/>
        <v>0</v>
      </c>
    </row>
    <row r="2385" spans="1:7" ht="15.75" hidden="1" customHeight="1">
      <c r="A2385" s="411"/>
      <c r="B2385" s="407"/>
      <c r="C2385" s="410" t="s">
        <v>1155</v>
      </c>
      <c r="D2385" s="410"/>
      <c r="E2385" s="410" t="s">
        <v>1118</v>
      </c>
      <c r="F2385" s="282" t="s">
        <v>786</v>
      </c>
      <c r="G2385">
        <f t="shared" ca="1" si="37"/>
        <v>0</v>
      </c>
    </row>
    <row r="2386" spans="1:7" hidden="1">
      <c r="A2386" s="411"/>
      <c r="B2386" s="407"/>
      <c r="C2386" s="410"/>
      <c r="D2386" s="410"/>
      <c r="E2386" s="410"/>
      <c r="F2386" s="282" t="s">
        <v>824</v>
      </c>
      <c r="G2386">
        <f t="shared" ca="1" si="37"/>
        <v>0</v>
      </c>
    </row>
    <row r="2387" spans="1:7" ht="15.75" hidden="1" customHeight="1">
      <c r="A2387" s="411"/>
      <c r="B2387" s="407"/>
      <c r="C2387" s="410"/>
      <c r="D2387" s="410"/>
      <c r="E2387" s="410" t="s">
        <v>1118</v>
      </c>
      <c r="F2387" s="282" t="s">
        <v>786</v>
      </c>
      <c r="G2387">
        <f t="shared" ca="1" si="37"/>
        <v>0</v>
      </c>
    </row>
    <row r="2388" spans="1:7" hidden="1">
      <c r="A2388" s="411"/>
      <c r="B2388" s="407"/>
      <c r="C2388" s="410"/>
      <c r="D2388" s="410"/>
      <c r="E2388" s="410"/>
      <c r="F2388" s="282" t="s">
        <v>824</v>
      </c>
      <c r="G2388">
        <f t="shared" ca="1" si="37"/>
        <v>0</v>
      </c>
    </row>
    <row r="2389" spans="1:7" ht="15.75" hidden="1" customHeight="1">
      <c r="A2389" s="411"/>
      <c r="B2389" s="410" t="s">
        <v>1153</v>
      </c>
      <c r="C2389" s="410"/>
      <c r="D2389" s="410"/>
      <c r="E2389" s="280" t="s">
        <v>1119</v>
      </c>
      <c r="F2389" s="282" t="s">
        <v>1125</v>
      </c>
      <c r="G2389">
        <f t="shared" ca="1" si="37"/>
        <v>1</v>
      </c>
    </row>
    <row r="2390" spans="1:7" hidden="1">
      <c r="A2390" s="411"/>
      <c r="B2390" s="410"/>
      <c r="C2390" s="410"/>
      <c r="D2390" s="410"/>
      <c r="E2390" s="280" t="s">
        <v>1120</v>
      </c>
      <c r="F2390" s="282" t="s">
        <v>824</v>
      </c>
      <c r="G2390">
        <f t="shared" ca="1" si="37"/>
        <v>18</v>
      </c>
    </row>
    <row r="2391" spans="1:7" ht="15.75" hidden="1" customHeight="1">
      <c r="A2391" s="411"/>
      <c r="B2391" s="407" t="s">
        <v>1062</v>
      </c>
      <c r="C2391" s="410" t="s">
        <v>1156</v>
      </c>
      <c r="D2391" s="410" t="s">
        <v>1105</v>
      </c>
      <c r="E2391" s="280" t="s">
        <v>1121</v>
      </c>
      <c r="F2391" s="282" t="s">
        <v>824</v>
      </c>
      <c r="G2391">
        <f t="shared" ca="1" si="37"/>
        <v>0</v>
      </c>
    </row>
    <row r="2392" spans="1:7" hidden="1">
      <c r="A2392" s="411"/>
      <c r="B2392" s="407"/>
      <c r="C2392" s="410"/>
      <c r="D2392" s="410"/>
      <c r="E2392" s="280" t="s">
        <v>1122</v>
      </c>
      <c r="F2392" s="282" t="s">
        <v>824</v>
      </c>
      <c r="G2392">
        <f t="shared" ca="1" si="37"/>
        <v>0</v>
      </c>
    </row>
    <row r="2393" spans="1:7" ht="15.75" hidden="1" customHeight="1">
      <c r="A2393" s="411"/>
      <c r="B2393" s="407"/>
      <c r="C2393" s="410"/>
      <c r="D2393" s="410" t="s">
        <v>1106</v>
      </c>
      <c r="E2393" s="280" t="s">
        <v>1121</v>
      </c>
      <c r="F2393" s="282" t="s">
        <v>824</v>
      </c>
      <c r="G2393">
        <f t="shared" ca="1" si="37"/>
        <v>0</v>
      </c>
    </row>
    <row r="2394" spans="1:7" hidden="1">
      <c r="A2394" s="411"/>
      <c r="B2394" s="407"/>
      <c r="C2394" s="410"/>
      <c r="D2394" s="410"/>
      <c r="E2394" s="280" t="s">
        <v>1122</v>
      </c>
      <c r="F2394" s="282" t="s">
        <v>824</v>
      </c>
      <c r="G2394">
        <f t="shared" ca="1" si="37"/>
        <v>0</v>
      </c>
    </row>
    <row r="2395" spans="1:7" ht="15.75" hidden="1" customHeight="1">
      <c r="A2395" s="411"/>
      <c r="B2395" s="407"/>
      <c r="C2395" s="410"/>
      <c r="D2395" s="410" t="s">
        <v>1107</v>
      </c>
      <c r="E2395" s="280" t="s">
        <v>1121</v>
      </c>
      <c r="F2395" s="282" t="s">
        <v>824</v>
      </c>
      <c r="G2395">
        <f t="shared" ca="1" si="37"/>
        <v>9</v>
      </c>
    </row>
    <row r="2396" spans="1:7" hidden="1">
      <c r="A2396" s="411"/>
      <c r="B2396" s="407"/>
      <c r="C2396" s="410"/>
      <c r="D2396" s="410"/>
      <c r="E2396" s="280" t="s">
        <v>1122</v>
      </c>
      <c r="F2396" s="282" t="s">
        <v>824</v>
      </c>
      <c r="G2396">
        <f t="shared" ca="1" si="37"/>
        <v>0</v>
      </c>
    </row>
    <row r="2397" spans="1:7" ht="15.75" hidden="1" customHeight="1">
      <c r="A2397" s="411"/>
      <c r="B2397" s="407"/>
      <c r="C2397" s="410"/>
      <c r="D2397" s="410" t="s">
        <v>1108</v>
      </c>
      <c r="E2397" s="280" t="s">
        <v>1121</v>
      </c>
      <c r="F2397" s="282" t="s">
        <v>824</v>
      </c>
      <c r="G2397">
        <f t="shared" ca="1" si="37"/>
        <v>0</v>
      </c>
    </row>
    <row r="2398" spans="1:7" hidden="1">
      <c r="A2398" s="411"/>
      <c r="B2398" s="407"/>
      <c r="C2398" s="410"/>
      <c r="D2398" s="410"/>
      <c r="E2398" s="280" t="s">
        <v>1122</v>
      </c>
      <c r="F2398" s="282" t="s">
        <v>824</v>
      </c>
      <c r="G2398">
        <f t="shared" ca="1" si="37"/>
        <v>0</v>
      </c>
    </row>
    <row r="2399" spans="1:7" ht="15.75" hidden="1" customHeight="1">
      <c r="A2399" s="411"/>
      <c r="B2399" s="407"/>
      <c r="C2399" s="410"/>
      <c r="D2399" s="410" t="s">
        <v>1109</v>
      </c>
      <c r="E2399" s="280" t="s">
        <v>1121</v>
      </c>
      <c r="F2399" s="282" t="s">
        <v>824</v>
      </c>
      <c r="G2399">
        <f t="shared" ca="1" si="37"/>
        <v>0</v>
      </c>
    </row>
    <row r="2400" spans="1:7" hidden="1">
      <c r="A2400" s="411"/>
      <c r="B2400" s="407"/>
      <c r="C2400" s="410"/>
      <c r="D2400" s="410"/>
      <c r="E2400" s="280" t="s">
        <v>1122</v>
      </c>
      <c r="F2400" s="282" t="s">
        <v>824</v>
      </c>
      <c r="G2400">
        <f t="shared" ca="1" si="37"/>
        <v>0</v>
      </c>
    </row>
    <row r="2401" spans="1:7" ht="15.75" hidden="1" customHeight="1">
      <c r="A2401" s="411"/>
      <c r="B2401" s="407"/>
      <c r="C2401" s="410"/>
      <c r="D2401" s="410" t="s">
        <v>1110</v>
      </c>
      <c r="E2401" s="280" t="s">
        <v>1121</v>
      </c>
      <c r="F2401" s="282" t="s">
        <v>824</v>
      </c>
      <c r="G2401">
        <f t="shared" ca="1" si="37"/>
        <v>0</v>
      </c>
    </row>
    <row r="2402" spans="1:7" hidden="1">
      <c r="A2402" s="411"/>
      <c r="B2402" s="407"/>
      <c r="C2402" s="410"/>
      <c r="D2402" s="410"/>
      <c r="E2402" s="280" t="s">
        <v>1122</v>
      </c>
      <c r="F2402" s="282" t="s">
        <v>824</v>
      </c>
      <c r="G2402">
        <f t="shared" ca="1" si="37"/>
        <v>0</v>
      </c>
    </row>
    <row r="2403" spans="1:7" ht="15.75" hidden="1" customHeight="1">
      <c r="A2403" s="411"/>
      <c r="B2403" s="407"/>
      <c r="C2403" s="410" t="s">
        <v>1157</v>
      </c>
      <c r="D2403" s="410" t="s">
        <v>1163</v>
      </c>
      <c r="E2403" s="410"/>
      <c r="F2403" s="282" t="s">
        <v>1130</v>
      </c>
      <c r="G2403">
        <f t="shared" ca="1" si="37"/>
        <v>0</v>
      </c>
    </row>
    <row r="2404" spans="1:7" ht="15.75" hidden="1" customHeight="1">
      <c r="A2404" s="411"/>
      <c r="B2404" s="407"/>
      <c r="C2404" s="410"/>
      <c r="D2404" s="410" t="s">
        <v>1164</v>
      </c>
      <c r="E2404" s="410"/>
      <c r="F2404" s="282" t="s">
        <v>824</v>
      </c>
      <c r="G2404">
        <f t="shared" ca="1" si="37"/>
        <v>18</v>
      </c>
    </row>
    <row r="2405" spans="1:7" ht="51.75" hidden="1" customHeight="1">
      <c r="A2405" s="407" t="s">
        <v>1150</v>
      </c>
      <c r="B2405" s="407"/>
      <c r="C2405" s="408" t="s">
        <v>1158</v>
      </c>
      <c r="D2405" s="409" t="s">
        <v>1165</v>
      </c>
      <c r="E2405" s="280" t="s">
        <v>1168</v>
      </c>
      <c r="F2405" s="282" t="s">
        <v>1130</v>
      </c>
      <c r="G2405">
        <f t="shared" ref="G2405:G2468" ca="1" si="38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18</v>
      </c>
    </row>
    <row r="2406" spans="1:7" ht="51" hidden="1">
      <c r="A2406" s="407"/>
      <c r="B2406" s="407"/>
      <c r="C2406" s="408"/>
      <c r="D2406" s="409"/>
      <c r="E2406" s="280" t="s">
        <v>1169</v>
      </c>
      <c r="F2406" s="282" t="s">
        <v>824</v>
      </c>
      <c r="G2406">
        <f t="shared" ca="1" si="38"/>
        <v>32</v>
      </c>
    </row>
    <row r="2407" spans="1:7" ht="25.5" hidden="1">
      <c r="A2407" s="407"/>
      <c r="B2407" s="407"/>
      <c r="C2407" s="408"/>
      <c r="D2407" s="409"/>
      <c r="E2407" s="280" t="s">
        <v>1170</v>
      </c>
      <c r="F2407" s="282" t="s">
        <v>824</v>
      </c>
      <c r="G2407">
        <f t="shared" ca="1" si="38"/>
        <v>2</v>
      </c>
    </row>
    <row r="2408" spans="1:7" ht="51.75" hidden="1" customHeight="1">
      <c r="A2408" s="407"/>
      <c r="B2408" s="407"/>
      <c r="C2408" s="408"/>
      <c r="D2408" s="409" t="s">
        <v>1166</v>
      </c>
      <c r="E2408" s="280" t="s">
        <v>1171</v>
      </c>
      <c r="F2408" s="282" t="s">
        <v>1130</v>
      </c>
      <c r="G2408">
        <f t="shared" ca="1" si="38"/>
        <v>1</v>
      </c>
    </row>
    <row r="2409" spans="1:7" ht="51" hidden="1">
      <c r="A2409" s="407"/>
      <c r="B2409" s="407"/>
      <c r="C2409" s="408"/>
      <c r="D2409" s="409"/>
      <c r="E2409" s="280" t="s">
        <v>1169</v>
      </c>
      <c r="F2409" s="282" t="s">
        <v>824</v>
      </c>
      <c r="G2409">
        <f t="shared" ca="1" si="38"/>
        <v>1</v>
      </c>
    </row>
    <row r="2410" spans="1:7" ht="25.5" hidden="1">
      <c r="A2410" s="407"/>
      <c r="B2410" s="407"/>
      <c r="C2410" s="408"/>
      <c r="D2410" s="409"/>
      <c r="E2410" s="280" t="s">
        <v>1170</v>
      </c>
      <c r="F2410" s="282" t="s">
        <v>824</v>
      </c>
      <c r="G2410">
        <f t="shared" ca="1" si="38"/>
        <v>0</v>
      </c>
    </row>
    <row r="2411" spans="1:7" ht="15.75" hidden="1" customHeight="1">
      <c r="A2411" s="407"/>
      <c r="B2411" s="407"/>
      <c r="C2411" s="408" t="s">
        <v>1159</v>
      </c>
      <c r="D2411" s="408"/>
      <c r="E2411" s="408"/>
      <c r="F2411" s="282" t="s">
        <v>824</v>
      </c>
      <c r="G2411">
        <f t="shared" ca="1" si="38"/>
        <v>0</v>
      </c>
    </row>
    <row r="2412" spans="1:7" ht="15.75" hidden="1" customHeight="1">
      <c r="A2412" s="407"/>
      <c r="B2412" s="407"/>
      <c r="C2412" s="408" t="s">
        <v>1160</v>
      </c>
      <c r="D2412" s="408"/>
      <c r="E2412" s="408"/>
      <c r="F2412" s="282" t="s">
        <v>824</v>
      </c>
      <c r="G2412">
        <f t="shared" ca="1" si="38"/>
        <v>18</v>
      </c>
    </row>
    <row r="2413" spans="1:7" hidden="1">
      <c r="A2413" s="411" t="s">
        <v>1149</v>
      </c>
      <c r="B2413" s="412" t="s">
        <v>1488</v>
      </c>
      <c r="C2413" s="412"/>
      <c r="D2413" s="412"/>
      <c r="E2413" s="412"/>
      <c r="F2413" s="277" t="s">
        <v>786</v>
      </c>
      <c r="G2413" t="str">
        <f t="shared" ca="1" si="38"/>
        <v>8 класс</v>
      </c>
    </row>
    <row r="2414" spans="1:7" ht="15.75" hidden="1" customHeight="1">
      <c r="A2414" s="411"/>
      <c r="B2414" s="407" t="s">
        <v>1060</v>
      </c>
      <c r="C2414" s="413" t="s">
        <v>1065</v>
      </c>
      <c r="D2414" s="413"/>
      <c r="E2414" s="413"/>
      <c r="F2414" s="279" t="s">
        <v>890</v>
      </c>
      <c r="G2414">
        <f t="shared" ca="1" si="38"/>
        <v>10</v>
      </c>
    </row>
    <row r="2415" spans="1:7" ht="15.75" hidden="1" customHeight="1">
      <c r="A2415" s="411"/>
      <c r="B2415" s="407"/>
      <c r="C2415" s="410" t="s">
        <v>1066</v>
      </c>
      <c r="D2415" s="410"/>
      <c r="E2415" s="410"/>
      <c r="F2415" s="281" t="s">
        <v>890</v>
      </c>
      <c r="G2415">
        <f t="shared" ca="1" si="38"/>
        <v>10</v>
      </c>
    </row>
    <row r="2416" spans="1:7" ht="15.75" hidden="1" customHeight="1">
      <c r="A2416" s="411"/>
      <c r="B2416" s="407"/>
      <c r="C2416" s="410" t="s">
        <v>1067</v>
      </c>
      <c r="D2416" s="410"/>
      <c r="E2416" s="410"/>
      <c r="F2416" s="281" t="s">
        <v>890</v>
      </c>
      <c r="G2416">
        <f t="shared" ca="1" si="38"/>
        <v>1</v>
      </c>
    </row>
    <row r="2417" spans="1:7" ht="15.75" hidden="1" customHeight="1">
      <c r="A2417" s="411"/>
      <c r="B2417" s="407"/>
      <c r="C2417" s="410" t="s">
        <v>1068</v>
      </c>
      <c r="D2417" s="410"/>
      <c r="E2417" s="410"/>
      <c r="F2417" s="281" t="s">
        <v>890</v>
      </c>
      <c r="G2417">
        <f t="shared" ca="1" si="38"/>
        <v>8</v>
      </c>
    </row>
    <row r="2418" spans="1:7" ht="15.75" hidden="1" customHeight="1">
      <c r="A2418" s="411"/>
      <c r="B2418" s="407"/>
      <c r="C2418" s="410" t="s">
        <v>1069</v>
      </c>
      <c r="D2418" s="410" t="s">
        <v>1098</v>
      </c>
      <c r="E2418" s="410"/>
      <c r="F2418" s="281" t="s">
        <v>890</v>
      </c>
      <c r="G2418">
        <f t="shared" ca="1" si="38"/>
        <v>0</v>
      </c>
    </row>
    <row r="2419" spans="1:7" ht="15.75" hidden="1" customHeight="1">
      <c r="A2419" s="411"/>
      <c r="B2419" s="407"/>
      <c r="C2419" s="410"/>
      <c r="D2419" s="410" t="s">
        <v>1099</v>
      </c>
      <c r="E2419" s="410"/>
      <c r="F2419" s="281" t="s">
        <v>890</v>
      </c>
      <c r="G2419">
        <f t="shared" ca="1" si="38"/>
        <v>9</v>
      </c>
    </row>
    <row r="2420" spans="1:7" ht="15.75" hidden="1" customHeight="1">
      <c r="A2420" s="411"/>
      <c r="B2420" s="407"/>
      <c r="C2420" s="410"/>
      <c r="D2420" s="410" t="s">
        <v>1100</v>
      </c>
      <c r="E2420" s="410"/>
      <c r="F2420" s="281" t="s">
        <v>890</v>
      </c>
      <c r="G2420">
        <f t="shared" ca="1" si="38"/>
        <v>0</v>
      </c>
    </row>
    <row r="2421" spans="1:7" ht="26.25" hidden="1" customHeight="1">
      <c r="A2421" s="411"/>
      <c r="B2421" s="407" t="s">
        <v>1152</v>
      </c>
      <c r="C2421" s="410" t="s">
        <v>1071</v>
      </c>
      <c r="D2421" s="410" t="s">
        <v>1161</v>
      </c>
      <c r="E2421" s="280" t="s">
        <v>1114</v>
      </c>
      <c r="F2421" s="282" t="s">
        <v>824</v>
      </c>
      <c r="G2421">
        <f t="shared" ca="1" si="38"/>
        <v>0</v>
      </c>
    </row>
    <row r="2422" spans="1:7" hidden="1">
      <c r="A2422" s="411"/>
      <c r="B2422" s="407"/>
      <c r="C2422" s="410"/>
      <c r="D2422" s="410"/>
      <c r="E2422" s="280" t="s">
        <v>1115</v>
      </c>
      <c r="F2422" s="282" t="s">
        <v>824</v>
      </c>
      <c r="G2422">
        <f t="shared" ca="1" si="38"/>
        <v>0</v>
      </c>
    </row>
    <row r="2423" spans="1:7" ht="38.25" hidden="1">
      <c r="A2423" s="411"/>
      <c r="B2423" s="407"/>
      <c r="C2423" s="410"/>
      <c r="D2423" s="410"/>
      <c r="E2423" s="280" t="s">
        <v>1167</v>
      </c>
      <c r="F2423" s="282" t="s">
        <v>824</v>
      </c>
      <c r="G2423">
        <f t="shared" ca="1" si="38"/>
        <v>0</v>
      </c>
    </row>
    <row r="2424" spans="1:7" ht="15.75" hidden="1" customHeight="1">
      <c r="A2424" s="411"/>
      <c r="B2424" s="407"/>
      <c r="C2424" s="410"/>
      <c r="D2424" s="410" t="s">
        <v>1162</v>
      </c>
      <c r="E2424" s="410"/>
      <c r="F2424" s="282" t="s">
        <v>824</v>
      </c>
      <c r="G2424">
        <f t="shared" ca="1" si="38"/>
        <v>0</v>
      </c>
    </row>
    <row r="2425" spans="1:7" ht="15.75" hidden="1" customHeight="1">
      <c r="A2425" s="411"/>
      <c r="B2425" s="407"/>
      <c r="C2425" s="414" t="s">
        <v>1072</v>
      </c>
      <c r="D2425" s="410" t="s">
        <v>1103</v>
      </c>
      <c r="E2425" s="410"/>
      <c r="F2425" s="282" t="s">
        <v>824</v>
      </c>
      <c r="G2425">
        <f t="shared" ca="1" si="38"/>
        <v>10</v>
      </c>
    </row>
    <row r="2426" spans="1:7" ht="15.75" hidden="1" customHeight="1">
      <c r="A2426" s="411"/>
      <c r="B2426" s="407"/>
      <c r="C2426" s="414"/>
      <c r="D2426" s="410" t="s">
        <v>1104</v>
      </c>
      <c r="E2426" s="410"/>
      <c r="F2426" s="282" t="s">
        <v>824</v>
      </c>
      <c r="G2426" t="str">
        <f t="shared" ca="1" si="38"/>
        <v/>
      </c>
    </row>
    <row r="2427" spans="1:7" ht="15.75" hidden="1" customHeight="1">
      <c r="A2427" s="411"/>
      <c r="B2427" s="407"/>
      <c r="C2427" s="410" t="s">
        <v>1154</v>
      </c>
      <c r="D2427" s="410"/>
      <c r="E2427" s="410"/>
      <c r="F2427" s="282" t="s">
        <v>786</v>
      </c>
      <c r="G2427" t="str">
        <f t="shared" ca="1" si="38"/>
        <v>в первую смену</v>
      </c>
    </row>
    <row r="2428" spans="1:7" hidden="1">
      <c r="A2428" s="411"/>
      <c r="B2428" s="407"/>
      <c r="C2428" s="280"/>
      <c r="D2428" s="280"/>
      <c r="E2428" s="280" t="s">
        <v>1117</v>
      </c>
      <c r="F2428" s="282" t="s">
        <v>786</v>
      </c>
      <c r="G2428">
        <f t="shared" ca="1" si="38"/>
        <v>0</v>
      </c>
    </row>
    <row r="2429" spans="1:7" ht="15.75" hidden="1" customHeight="1">
      <c r="A2429" s="411"/>
      <c r="B2429" s="407"/>
      <c r="C2429" s="410" t="s">
        <v>1155</v>
      </c>
      <c r="D2429" s="410"/>
      <c r="E2429" s="410" t="s">
        <v>1118</v>
      </c>
      <c r="F2429" s="282" t="s">
        <v>786</v>
      </c>
      <c r="G2429">
        <f t="shared" ca="1" si="38"/>
        <v>0</v>
      </c>
    </row>
    <row r="2430" spans="1:7" hidden="1">
      <c r="A2430" s="411"/>
      <c r="B2430" s="407"/>
      <c r="C2430" s="410"/>
      <c r="D2430" s="410"/>
      <c r="E2430" s="410"/>
      <c r="F2430" s="282" t="s">
        <v>824</v>
      </c>
      <c r="G2430">
        <f t="shared" ca="1" si="38"/>
        <v>0</v>
      </c>
    </row>
    <row r="2431" spans="1:7" ht="15.75" hidden="1" customHeight="1">
      <c r="A2431" s="411"/>
      <c r="B2431" s="407"/>
      <c r="C2431" s="410"/>
      <c r="D2431" s="410"/>
      <c r="E2431" s="410" t="s">
        <v>1118</v>
      </c>
      <c r="F2431" s="282" t="s">
        <v>786</v>
      </c>
      <c r="G2431">
        <f t="shared" ca="1" si="38"/>
        <v>0</v>
      </c>
    </row>
    <row r="2432" spans="1:7" hidden="1">
      <c r="A2432" s="411"/>
      <c r="B2432" s="407"/>
      <c r="C2432" s="410"/>
      <c r="D2432" s="410"/>
      <c r="E2432" s="410"/>
      <c r="F2432" s="282" t="s">
        <v>824</v>
      </c>
      <c r="G2432">
        <f t="shared" ca="1" si="38"/>
        <v>0</v>
      </c>
    </row>
    <row r="2433" spans="1:7" ht="15.75" hidden="1" customHeight="1">
      <c r="A2433" s="411"/>
      <c r="B2433" s="410" t="s">
        <v>1153</v>
      </c>
      <c r="C2433" s="410"/>
      <c r="D2433" s="410"/>
      <c r="E2433" s="280" t="s">
        <v>1119</v>
      </c>
      <c r="F2433" s="282" t="s">
        <v>1125</v>
      </c>
      <c r="G2433">
        <f t="shared" ca="1" si="38"/>
        <v>1</v>
      </c>
    </row>
    <row r="2434" spans="1:7" hidden="1">
      <c r="A2434" s="411"/>
      <c r="B2434" s="410"/>
      <c r="C2434" s="410"/>
      <c r="D2434" s="410"/>
      <c r="E2434" s="280" t="s">
        <v>1120</v>
      </c>
      <c r="F2434" s="282" t="s">
        <v>824</v>
      </c>
      <c r="G2434">
        <f t="shared" ca="1" si="38"/>
        <v>10</v>
      </c>
    </row>
    <row r="2435" spans="1:7" ht="15.75" hidden="1" customHeight="1">
      <c r="A2435" s="411"/>
      <c r="B2435" s="407" t="s">
        <v>1062</v>
      </c>
      <c r="C2435" s="410" t="s">
        <v>1156</v>
      </c>
      <c r="D2435" s="410" t="s">
        <v>1105</v>
      </c>
      <c r="E2435" s="280" t="s">
        <v>1121</v>
      </c>
      <c r="F2435" s="282" t="s">
        <v>824</v>
      </c>
      <c r="G2435">
        <f t="shared" ca="1" si="38"/>
        <v>0</v>
      </c>
    </row>
    <row r="2436" spans="1:7" hidden="1">
      <c r="A2436" s="411"/>
      <c r="B2436" s="407"/>
      <c r="C2436" s="410"/>
      <c r="D2436" s="410"/>
      <c r="E2436" s="280" t="s">
        <v>1122</v>
      </c>
      <c r="F2436" s="282" t="s">
        <v>824</v>
      </c>
      <c r="G2436">
        <f t="shared" ca="1" si="38"/>
        <v>0</v>
      </c>
    </row>
    <row r="2437" spans="1:7" ht="15.75" hidden="1" customHeight="1">
      <c r="A2437" s="411"/>
      <c r="B2437" s="407"/>
      <c r="C2437" s="410"/>
      <c r="D2437" s="410" t="s">
        <v>1106</v>
      </c>
      <c r="E2437" s="280" t="s">
        <v>1121</v>
      </c>
      <c r="F2437" s="282" t="s">
        <v>824</v>
      </c>
      <c r="G2437">
        <f t="shared" ca="1" si="38"/>
        <v>0</v>
      </c>
    </row>
    <row r="2438" spans="1:7" hidden="1">
      <c r="A2438" s="411"/>
      <c r="B2438" s="407"/>
      <c r="C2438" s="410"/>
      <c r="D2438" s="410"/>
      <c r="E2438" s="280" t="s">
        <v>1122</v>
      </c>
      <c r="F2438" s="282" t="s">
        <v>824</v>
      </c>
      <c r="G2438">
        <f t="shared" ca="1" si="38"/>
        <v>0</v>
      </c>
    </row>
    <row r="2439" spans="1:7" ht="15.75" hidden="1" customHeight="1">
      <c r="A2439" s="411"/>
      <c r="B2439" s="407"/>
      <c r="C2439" s="410"/>
      <c r="D2439" s="410" t="s">
        <v>1107</v>
      </c>
      <c r="E2439" s="280" t="s">
        <v>1121</v>
      </c>
      <c r="F2439" s="282" t="s">
        <v>824</v>
      </c>
      <c r="G2439">
        <f t="shared" ca="1" si="38"/>
        <v>0</v>
      </c>
    </row>
    <row r="2440" spans="1:7" hidden="1">
      <c r="A2440" s="411"/>
      <c r="B2440" s="407"/>
      <c r="C2440" s="410"/>
      <c r="D2440" s="410"/>
      <c r="E2440" s="280" t="s">
        <v>1122</v>
      </c>
      <c r="F2440" s="282" t="s">
        <v>824</v>
      </c>
      <c r="G2440">
        <f t="shared" ca="1" si="38"/>
        <v>0</v>
      </c>
    </row>
    <row r="2441" spans="1:7" ht="15.75" hidden="1" customHeight="1">
      <c r="A2441" s="411"/>
      <c r="B2441" s="407"/>
      <c r="C2441" s="410"/>
      <c r="D2441" s="410" t="s">
        <v>1108</v>
      </c>
      <c r="E2441" s="280" t="s">
        <v>1121</v>
      </c>
      <c r="F2441" s="282" t="s">
        <v>824</v>
      </c>
      <c r="G2441">
        <f t="shared" ca="1" si="38"/>
        <v>0</v>
      </c>
    </row>
    <row r="2442" spans="1:7" hidden="1">
      <c r="A2442" s="411"/>
      <c r="B2442" s="407"/>
      <c r="C2442" s="410"/>
      <c r="D2442" s="410"/>
      <c r="E2442" s="280" t="s">
        <v>1122</v>
      </c>
      <c r="F2442" s="282" t="s">
        <v>824</v>
      </c>
      <c r="G2442">
        <f t="shared" ca="1" si="38"/>
        <v>0</v>
      </c>
    </row>
    <row r="2443" spans="1:7" ht="15.75" hidden="1" customHeight="1">
      <c r="A2443" s="411"/>
      <c r="B2443" s="407"/>
      <c r="C2443" s="410"/>
      <c r="D2443" s="410" t="s">
        <v>1109</v>
      </c>
      <c r="E2443" s="280" t="s">
        <v>1121</v>
      </c>
      <c r="F2443" s="282" t="s">
        <v>824</v>
      </c>
      <c r="G2443">
        <f t="shared" ca="1" si="38"/>
        <v>0</v>
      </c>
    </row>
    <row r="2444" spans="1:7" hidden="1">
      <c r="A2444" s="411"/>
      <c r="B2444" s="407"/>
      <c r="C2444" s="410"/>
      <c r="D2444" s="410"/>
      <c r="E2444" s="280" t="s">
        <v>1122</v>
      </c>
      <c r="F2444" s="282" t="s">
        <v>824</v>
      </c>
      <c r="G2444">
        <f t="shared" ca="1" si="38"/>
        <v>0</v>
      </c>
    </row>
    <row r="2445" spans="1:7" ht="15.75" hidden="1" customHeight="1">
      <c r="A2445" s="411"/>
      <c r="B2445" s="407"/>
      <c r="C2445" s="410"/>
      <c r="D2445" s="410" t="s">
        <v>1110</v>
      </c>
      <c r="E2445" s="280" t="s">
        <v>1121</v>
      </c>
      <c r="F2445" s="282" t="s">
        <v>824</v>
      </c>
      <c r="G2445">
        <f t="shared" ca="1" si="38"/>
        <v>0</v>
      </c>
    </row>
    <row r="2446" spans="1:7" hidden="1">
      <c r="A2446" s="411"/>
      <c r="B2446" s="407"/>
      <c r="C2446" s="410"/>
      <c r="D2446" s="410"/>
      <c r="E2446" s="280" t="s">
        <v>1122</v>
      </c>
      <c r="F2446" s="282" t="s">
        <v>824</v>
      </c>
      <c r="G2446">
        <f t="shared" ca="1" si="38"/>
        <v>0</v>
      </c>
    </row>
    <row r="2447" spans="1:7" ht="15.75" hidden="1" customHeight="1">
      <c r="A2447" s="411"/>
      <c r="B2447" s="407"/>
      <c r="C2447" s="410" t="s">
        <v>1157</v>
      </c>
      <c r="D2447" s="410" t="s">
        <v>1163</v>
      </c>
      <c r="E2447" s="410"/>
      <c r="F2447" s="282" t="s">
        <v>1130</v>
      </c>
      <c r="G2447">
        <f t="shared" ca="1" si="38"/>
        <v>0</v>
      </c>
    </row>
    <row r="2448" spans="1:7" ht="15.75" hidden="1" customHeight="1">
      <c r="A2448" s="411"/>
      <c r="B2448" s="407"/>
      <c r="C2448" s="410"/>
      <c r="D2448" s="410" t="s">
        <v>1164</v>
      </c>
      <c r="E2448" s="410"/>
      <c r="F2448" s="282" t="s">
        <v>824</v>
      </c>
      <c r="G2448">
        <f t="shared" ca="1" si="38"/>
        <v>10</v>
      </c>
    </row>
    <row r="2449" spans="1:7" ht="51.75" hidden="1" customHeight="1">
      <c r="A2449" s="407" t="s">
        <v>1150</v>
      </c>
      <c r="B2449" s="407"/>
      <c r="C2449" s="408" t="s">
        <v>1158</v>
      </c>
      <c r="D2449" s="409" t="s">
        <v>1165</v>
      </c>
      <c r="E2449" s="280" t="s">
        <v>1168</v>
      </c>
      <c r="F2449" s="282" t="s">
        <v>1130</v>
      </c>
      <c r="G2449">
        <f t="shared" ca="1" si="38"/>
        <v>0</v>
      </c>
    </row>
    <row r="2450" spans="1:7" ht="51" hidden="1">
      <c r="A2450" s="407"/>
      <c r="B2450" s="407"/>
      <c r="C2450" s="408"/>
      <c r="D2450" s="409"/>
      <c r="E2450" s="280" t="s">
        <v>1169</v>
      </c>
      <c r="F2450" s="282" t="s">
        <v>824</v>
      </c>
      <c r="G2450">
        <f t="shared" ca="1" si="38"/>
        <v>0</v>
      </c>
    </row>
    <row r="2451" spans="1:7" ht="25.5" hidden="1">
      <c r="A2451" s="407"/>
      <c r="B2451" s="407"/>
      <c r="C2451" s="408"/>
      <c r="D2451" s="409"/>
      <c r="E2451" s="280" t="s">
        <v>1170</v>
      </c>
      <c r="F2451" s="282" t="s">
        <v>824</v>
      </c>
      <c r="G2451">
        <f t="shared" ca="1" si="38"/>
        <v>0</v>
      </c>
    </row>
    <row r="2452" spans="1:7" ht="51.75" hidden="1" customHeight="1">
      <c r="A2452" s="407"/>
      <c r="B2452" s="407"/>
      <c r="C2452" s="408"/>
      <c r="D2452" s="409" t="s">
        <v>1166</v>
      </c>
      <c r="E2452" s="280" t="s">
        <v>1171</v>
      </c>
      <c r="F2452" s="282" t="s">
        <v>1130</v>
      </c>
      <c r="G2452">
        <f t="shared" ca="1" si="38"/>
        <v>0</v>
      </c>
    </row>
    <row r="2453" spans="1:7" ht="51" hidden="1">
      <c r="A2453" s="407"/>
      <c r="B2453" s="407"/>
      <c r="C2453" s="408"/>
      <c r="D2453" s="409"/>
      <c r="E2453" s="280" t="s">
        <v>1169</v>
      </c>
      <c r="F2453" s="282" t="s">
        <v>824</v>
      </c>
      <c r="G2453">
        <f t="shared" ca="1" si="38"/>
        <v>0</v>
      </c>
    </row>
    <row r="2454" spans="1:7" ht="25.5" hidden="1">
      <c r="A2454" s="407"/>
      <c r="B2454" s="407"/>
      <c r="C2454" s="408"/>
      <c r="D2454" s="409"/>
      <c r="E2454" s="280" t="s">
        <v>1170</v>
      </c>
      <c r="F2454" s="282" t="s">
        <v>824</v>
      </c>
      <c r="G2454">
        <f t="shared" ca="1" si="38"/>
        <v>0</v>
      </c>
    </row>
    <row r="2455" spans="1:7" ht="15.75" hidden="1" customHeight="1">
      <c r="A2455" s="407"/>
      <c r="B2455" s="407"/>
      <c r="C2455" s="408" t="s">
        <v>1159</v>
      </c>
      <c r="D2455" s="408"/>
      <c r="E2455" s="408"/>
      <c r="F2455" s="282" t="s">
        <v>824</v>
      </c>
      <c r="G2455">
        <f t="shared" ca="1" si="38"/>
        <v>0</v>
      </c>
    </row>
    <row r="2456" spans="1:7" ht="15.75" hidden="1" customHeight="1">
      <c r="A2456" s="407"/>
      <c r="B2456" s="407"/>
      <c r="C2456" s="408" t="s">
        <v>1160</v>
      </c>
      <c r="D2456" s="408"/>
      <c r="E2456" s="408"/>
      <c r="F2456" s="282" t="s">
        <v>824</v>
      </c>
      <c r="G2456">
        <f t="shared" ca="1" si="38"/>
        <v>10</v>
      </c>
    </row>
    <row r="2457" spans="1:7" hidden="1">
      <c r="A2457" s="411" t="s">
        <v>1149</v>
      </c>
      <c r="B2457" s="412" t="s">
        <v>1488</v>
      </c>
      <c r="C2457" s="412"/>
      <c r="D2457" s="412"/>
      <c r="E2457" s="412"/>
      <c r="F2457" s="277" t="s">
        <v>786</v>
      </c>
      <c r="G2457" t="str">
        <f t="shared" ca="1" si="38"/>
        <v>9 класс</v>
      </c>
    </row>
    <row r="2458" spans="1:7" ht="15.75" hidden="1" customHeight="1">
      <c r="A2458" s="411"/>
      <c r="B2458" s="407" t="s">
        <v>1060</v>
      </c>
      <c r="C2458" s="413" t="s">
        <v>1065</v>
      </c>
      <c r="D2458" s="413"/>
      <c r="E2458" s="413"/>
      <c r="F2458" s="279" t="s">
        <v>890</v>
      </c>
      <c r="G2458">
        <f t="shared" ca="1" si="38"/>
        <v>23</v>
      </c>
    </row>
    <row r="2459" spans="1:7" ht="15.75" hidden="1" customHeight="1">
      <c r="A2459" s="411"/>
      <c r="B2459" s="407"/>
      <c r="C2459" s="410" t="s">
        <v>1066</v>
      </c>
      <c r="D2459" s="410"/>
      <c r="E2459" s="410"/>
      <c r="F2459" s="281" t="s">
        <v>890</v>
      </c>
      <c r="G2459">
        <f t="shared" ca="1" si="38"/>
        <v>0</v>
      </c>
    </row>
    <row r="2460" spans="1:7" ht="15.75" hidden="1" customHeight="1">
      <c r="A2460" s="411"/>
      <c r="B2460" s="407"/>
      <c r="C2460" s="410" t="s">
        <v>1067</v>
      </c>
      <c r="D2460" s="410"/>
      <c r="E2460" s="410"/>
      <c r="F2460" s="281" t="s">
        <v>890</v>
      </c>
      <c r="G2460">
        <f t="shared" ca="1" si="38"/>
        <v>0</v>
      </c>
    </row>
    <row r="2461" spans="1:7" ht="15.75" hidden="1" customHeight="1">
      <c r="A2461" s="411"/>
      <c r="B2461" s="407"/>
      <c r="C2461" s="410" t="s">
        <v>1068</v>
      </c>
      <c r="D2461" s="410"/>
      <c r="E2461" s="410"/>
      <c r="F2461" s="281" t="s">
        <v>890</v>
      </c>
      <c r="G2461">
        <f t="shared" ca="1" si="38"/>
        <v>1</v>
      </c>
    </row>
    <row r="2462" spans="1:7" ht="15.75" hidden="1" customHeight="1">
      <c r="A2462" s="411"/>
      <c r="B2462" s="407"/>
      <c r="C2462" s="410" t="s">
        <v>1069</v>
      </c>
      <c r="D2462" s="410" t="s">
        <v>1098</v>
      </c>
      <c r="E2462" s="410"/>
      <c r="F2462" s="281" t="s">
        <v>890</v>
      </c>
      <c r="G2462">
        <f t="shared" ca="1" si="38"/>
        <v>0</v>
      </c>
    </row>
    <row r="2463" spans="1:7" ht="15.75" hidden="1" customHeight="1">
      <c r="A2463" s="411"/>
      <c r="B2463" s="407"/>
      <c r="C2463" s="410"/>
      <c r="D2463" s="410" t="s">
        <v>1099</v>
      </c>
      <c r="E2463" s="410"/>
      <c r="F2463" s="281" t="s">
        <v>890</v>
      </c>
      <c r="G2463">
        <f t="shared" ca="1" si="38"/>
        <v>5</v>
      </c>
    </row>
    <row r="2464" spans="1:7" ht="15.75" hidden="1" customHeight="1">
      <c r="A2464" s="411"/>
      <c r="B2464" s="407"/>
      <c r="C2464" s="410"/>
      <c r="D2464" s="410" t="s">
        <v>1100</v>
      </c>
      <c r="E2464" s="410"/>
      <c r="F2464" s="281" t="s">
        <v>890</v>
      </c>
      <c r="G2464">
        <f t="shared" ca="1" si="38"/>
        <v>4</v>
      </c>
    </row>
    <row r="2465" spans="1:7" ht="26.25" hidden="1" customHeight="1">
      <c r="A2465" s="411"/>
      <c r="B2465" s="407" t="s">
        <v>1152</v>
      </c>
      <c r="C2465" s="410" t="s">
        <v>1071</v>
      </c>
      <c r="D2465" s="410" t="s">
        <v>1161</v>
      </c>
      <c r="E2465" s="280" t="s">
        <v>1114</v>
      </c>
      <c r="F2465" s="282" t="s">
        <v>824</v>
      </c>
      <c r="G2465">
        <f t="shared" ca="1" si="38"/>
        <v>0</v>
      </c>
    </row>
    <row r="2466" spans="1:7" hidden="1">
      <c r="A2466" s="411"/>
      <c r="B2466" s="407"/>
      <c r="C2466" s="410"/>
      <c r="D2466" s="410"/>
      <c r="E2466" s="280" t="s">
        <v>1115</v>
      </c>
      <c r="F2466" s="282" t="s">
        <v>824</v>
      </c>
      <c r="G2466">
        <f t="shared" ca="1" si="38"/>
        <v>0</v>
      </c>
    </row>
    <row r="2467" spans="1:7" ht="38.25" hidden="1">
      <c r="A2467" s="411"/>
      <c r="B2467" s="407"/>
      <c r="C2467" s="410"/>
      <c r="D2467" s="410"/>
      <c r="E2467" s="280" t="s">
        <v>1167</v>
      </c>
      <c r="F2467" s="282" t="s">
        <v>824</v>
      </c>
      <c r="G2467">
        <f t="shared" ca="1" si="38"/>
        <v>0</v>
      </c>
    </row>
    <row r="2468" spans="1:7" ht="15.75" hidden="1" customHeight="1">
      <c r="A2468" s="411"/>
      <c r="B2468" s="407"/>
      <c r="C2468" s="410"/>
      <c r="D2468" s="410" t="s">
        <v>1162</v>
      </c>
      <c r="E2468" s="410"/>
      <c r="F2468" s="282" t="s">
        <v>824</v>
      </c>
      <c r="G2468">
        <f t="shared" ca="1" si="38"/>
        <v>0</v>
      </c>
    </row>
    <row r="2469" spans="1:7" ht="15.75" hidden="1" customHeight="1">
      <c r="A2469" s="411"/>
      <c r="B2469" s="407"/>
      <c r="C2469" s="414" t="s">
        <v>1072</v>
      </c>
      <c r="D2469" s="410" t="s">
        <v>1103</v>
      </c>
      <c r="E2469" s="410"/>
      <c r="F2469" s="282" t="s">
        <v>824</v>
      </c>
      <c r="G2469">
        <f t="shared" ref="G2469:G2532" ca="1" si="39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23</v>
      </c>
    </row>
    <row r="2470" spans="1:7" ht="15.75" hidden="1" customHeight="1">
      <c r="A2470" s="411"/>
      <c r="B2470" s="407"/>
      <c r="C2470" s="414"/>
      <c r="D2470" s="410" t="s">
        <v>1104</v>
      </c>
      <c r="E2470" s="410"/>
      <c r="F2470" s="282" t="s">
        <v>824</v>
      </c>
      <c r="G2470" t="str">
        <f t="shared" ca="1" si="39"/>
        <v/>
      </c>
    </row>
    <row r="2471" spans="1:7" ht="15.75" hidden="1" customHeight="1">
      <c r="A2471" s="411"/>
      <c r="B2471" s="407"/>
      <c r="C2471" s="410" t="s">
        <v>1154</v>
      </c>
      <c r="D2471" s="410"/>
      <c r="E2471" s="410"/>
      <c r="F2471" s="282" t="s">
        <v>786</v>
      </c>
      <c r="G2471" t="str">
        <f t="shared" ca="1" si="39"/>
        <v>в первую смену</v>
      </c>
    </row>
    <row r="2472" spans="1:7" hidden="1">
      <c r="A2472" s="411"/>
      <c r="B2472" s="407"/>
      <c r="C2472" s="280"/>
      <c r="D2472" s="280"/>
      <c r="E2472" s="280" t="s">
        <v>1117</v>
      </c>
      <c r="F2472" s="282" t="s">
        <v>786</v>
      </c>
      <c r="G2472">
        <f t="shared" ca="1" si="39"/>
        <v>0</v>
      </c>
    </row>
    <row r="2473" spans="1:7" ht="15.75" hidden="1" customHeight="1">
      <c r="A2473" s="411"/>
      <c r="B2473" s="407"/>
      <c r="C2473" s="410" t="s">
        <v>1155</v>
      </c>
      <c r="D2473" s="410"/>
      <c r="E2473" s="410" t="s">
        <v>1118</v>
      </c>
      <c r="F2473" s="282" t="s">
        <v>786</v>
      </c>
      <c r="G2473">
        <f t="shared" ca="1" si="39"/>
        <v>0</v>
      </c>
    </row>
    <row r="2474" spans="1:7" hidden="1">
      <c r="A2474" s="411"/>
      <c r="B2474" s="407"/>
      <c r="C2474" s="410"/>
      <c r="D2474" s="410"/>
      <c r="E2474" s="410"/>
      <c r="F2474" s="282" t="s">
        <v>824</v>
      </c>
      <c r="G2474">
        <f t="shared" ca="1" si="39"/>
        <v>0</v>
      </c>
    </row>
    <row r="2475" spans="1:7" ht="15.75" hidden="1" customHeight="1">
      <c r="A2475" s="411"/>
      <c r="B2475" s="407"/>
      <c r="C2475" s="410"/>
      <c r="D2475" s="410"/>
      <c r="E2475" s="410" t="s">
        <v>1118</v>
      </c>
      <c r="F2475" s="282" t="s">
        <v>786</v>
      </c>
      <c r="G2475">
        <f t="shared" ca="1" si="39"/>
        <v>0</v>
      </c>
    </row>
    <row r="2476" spans="1:7" hidden="1">
      <c r="A2476" s="411"/>
      <c r="B2476" s="407"/>
      <c r="C2476" s="410"/>
      <c r="D2476" s="410"/>
      <c r="E2476" s="410"/>
      <c r="F2476" s="282" t="s">
        <v>824</v>
      </c>
      <c r="G2476">
        <f t="shared" ca="1" si="39"/>
        <v>0</v>
      </c>
    </row>
    <row r="2477" spans="1:7" ht="15.75" hidden="1" customHeight="1">
      <c r="A2477" s="411"/>
      <c r="B2477" s="410" t="s">
        <v>1153</v>
      </c>
      <c r="C2477" s="410"/>
      <c r="D2477" s="410"/>
      <c r="E2477" s="280" t="s">
        <v>1119</v>
      </c>
      <c r="F2477" s="282" t="s">
        <v>1125</v>
      </c>
      <c r="G2477">
        <f t="shared" ca="1" si="39"/>
        <v>1</v>
      </c>
    </row>
    <row r="2478" spans="1:7" hidden="1">
      <c r="A2478" s="411"/>
      <c r="B2478" s="410"/>
      <c r="C2478" s="410"/>
      <c r="D2478" s="410"/>
      <c r="E2478" s="280" t="s">
        <v>1120</v>
      </c>
      <c r="F2478" s="282" t="s">
        <v>824</v>
      </c>
      <c r="G2478">
        <f t="shared" ca="1" si="39"/>
        <v>23</v>
      </c>
    </row>
    <row r="2479" spans="1:7" ht="15.75" hidden="1" customHeight="1">
      <c r="A2479" s="411"/>
      <c r="B2479" s="407" t="s">
        <v>1062</v>
      </c>
      <c r="C2479" s="410" t="s">
        <v>1156</v>
      </c>
      <c r="D2479" s="410" t="s">
        <v>1105</v>
      </c>
      <c r="E2479" s="280" t="s">
        <v>1121</v>
      </c>
      <c r="F2479" s="282" t="s">
        <v>824</v>
      </c>
      <c r="G2479">
        <f t="shared" ca="1" si="39"/>
        <v>0</v>
      </c>
    </row>
    <row r="2480" spans="1:7" hidden="1">
      <c r="A2480" s="411"/>
      <c r="B2480" s="407"/>
      <c r="C2480" s="410"/>
      <c r="D2480" s="410"/>
      <c r="E2480" s="280" t="s">
        <v>1122</v>
      </c>
      <c r="F2480" s="282" t="s">
        <v>824</v>
      </c>
      <c r="G2480">
        <f t="shared" ca="1" si="39"/>
        <v>0</v>
      </c>
    </row>
    <row r="2481" spans="1:7" ht="15.75" hidden="1" customHeight="1">
      <c r="A2481" s="411"/>
      <c r="B2481" s="407"/>
      <c r="C2481" s="410"/>
      <c r="D2481" s="410" t="s">
        <v>1106</v>
      </c>
      <c r="E2481" s="280" t="s">
        <v>1121</v>
      </c>
      <c r="F2481" s="282" t="s">
        <v>824</v>
      </c>
      <c r="G2481">
        <f t="shared" ca="1" si="39"/>
        <v>0</v>
      </c>
    </row>
    <row r="2482" spans="1:7" hidden="1">
      <c r="A2482" s="411"/>
      <c r="B2482" s="407"/>
      <c r="C2482" s="410"/>
      <c r="D2482" s="410"/>
      <c r="E2482" s="280" t="s">
        <v>1122</v>
      </c>
      <c r="F2482" s="282" t="s">
        <v>824</v>
      </c>
      <c r="G2482">
        <f t="shared" ca="1" si="39"/>
        <v>0</v>
      </c>
    </row>
    <row r="2483" spans="1:7" ht="15.75" hidden="1" customHeight="1">
      <c r="A2483" s="411"/>
      <c r="B2483" s="407"/>
      <c r="C2483" s="410"/>
      <c r="D2483" s="410" t="s">
        <v>1107</v>
      </c>
      <c r="E2483" s="280" t="s">
        <v>1121</v>
      </c>
      <c r="F2483" s="282" t="s">
        <v>824</v>
      </c>
      <c r="G2483">
        <f t="shared" ca="1" si="39"/>
        <v>23</v>
      </c>
    </row>
    <row r="2484" spans="1:7" hidden="1">
      <c r="A2484" s="411"/>
      <c r="B2484" s="407"/>
      <c r="C2484" s="410"/>
      <c r="D2484" s="410"/>
      <c r="E2484" s="280" t="s">
        <v>1122</v>
      </c>
      <c r="F2484" s="282" t="s">
        <v>824</v>
      </c>
      <c r="G2484">
        <f t="shared" ca="1" si="39"/>
        <v>0</v>
      </c>
    </row>
    <row r="2485" spans="1:7" ht="15.75" hidden="1" customHeight="1">
      <c r="A2485" s="411"/>
      <c r="B2485" s="407"/>
      <c r="C2485" s="410"/>
      <c r="D2485" s="410" t="s">
        <v>1108</v>
      </c>
      <c r="E2485" s="280" t="s">
        <v>1121</v>
      </c>
      <c r="F2485" s="282" t="s">
        <v>824</v>
      </c>
      <c r="G2485">
        <f t="shared" ca="1" si="39"/>
        <v>0</v>
      </c>
    </row>
    <row r="2486" spans="1:7" hidden="1">
      <c r="A2486" s="411"/>
      <c r="B2486" s="407"/>
      <c r="C2486" s="410"/>
      <c r="D2486" s="410"/>
      <c r="E2486" s="280" t="s">
        <v>1122</v>
      </c>
      <c r="F2486" s="282" t="s">
        <v>824</v>
      </c>
      <c r="G2486">
        <f t="shared" ca="1" si="39"/>
        <v>0</v>
      </c>
    </row>
    <row r="2487" spans="1:7" ht="15.75" hidden="1" customHeight="1">
      <c r="A2487" s="411"/>
      <c r="B2487" s="407"/>
      <c r="C2487" s="410"/>
      <c r="D2487" s="410" t="s">
        <v>1109</v>
      </c>
      <c r="E2487" s="280" t="s">
        <v>1121</v>
      </c>
      <c r="F2487" s="282" t="s">
        <v>824</v>
      </c>
      <c r="G2487">
        <f t="shared" ca="1" si="39"/>
        <v>0</v>
      </c>
    </row>
    <row r="2488" spans="1:7" hidden="1">
      <c r="A2488" s="411"/>
      <c r="B2488" s="407"/>
      <c r="C2488" s="410"/>
      <c r="D2488" s="410"/>
      <c r="E2488" s="280" t="s">
        <v>1122</v>
      </c>
      <c r="F2488" s="282" t="s">
        <v>824</v>
      </c>
      <c r="G2488">
        <f t="shared" ca="1" si="39"/>
        <v>2</v>
      </c>
    </row>
    <row r="2489" spans="1:7" ht="15.75" hidden="1" customHeight="1">
      <c r="A2489" s="411"/>
      <c r="B2489" s="407"/>
      <c r="C2489" s="410"/>
      <c r="D2489" s="410" t="s">
        <v>1110</v>
      </c>
      <c r="E2489" s="280" t="s">
        <v>1121</v>
      </c>
      <c r="F2489" s="282" t="s">
        <v>824</v>
      </c>
      <c r="G2489">
        <f t="shared" ca="1" si="39"/>
        <v>0</v>
      </c>
    </row>
    <row r="2490" spans="1:7" hidden="1">
      <c r="A2490" s="411"/>
      <c r="B2490" s="407"/>
      <c r="C2490" s="410"/>
      <c r="D2490" s="410"/>
      <c r="E2490" s="280" t="s">
        <v>1122</v>
      </c>
      <c r="F2490" s="282" t="s">
        <v>824</v>
      </c>
      <c r="G2490">
        <f t="shared" ca="1" si="39"/>
        <v>0</v>
      </c>
    </row>
    <row r="2491" spans="1:7" ht="15.75" hidden="1" customHeight="1">
      <c r="A2491" s="411"/>
      <c r="B2491" s="407"/>
      <c r="C2491" s="410" t="s">
        <v>1157</v>
      </c>
      <c r="D2491" s="410" t="s">
        <v>1163</v>
      </c>
      <c r="E2491" s="410"/>
      <c r="F2491" s="282" t="s">
        <v>1130</v>
      </c>
      <c r="G2491">
        <f t="shared" ca="1" si="39"/>
        <v>0</v>
      </c>
    </row>
    <row r="2492" spans="1:7" ht="15.75" hidden="1" customHeight="1">
      <c r="A2492" s="411"/>
      <c r="B2492" s="407"/>
      <c r="C2492" s="410"/>
      <c r="D2492" s="410" t="s">
        <v>1164</v>
      </c>
      <c r="E2492" s="410"/>
      <c r="F2492" s="282" t="s">
        <v>824</v>
      </c>
      <c r="G2492">
        <f t="shared" ca="1" si="39"/>
        <v>23</v>
      </c>
    </row>
    <row r="2493" spans="1:7" ht="51.75" hidden="1" customHeight="1">
      <c r="A2493" s="407" t="s">
        <v>1150</v>
      </c>
      <c r="B2493" s="407"/>
      <c r="C2493" s="408" t="s">
        <v>1158</v>
      </c>
      <c r="D2493" s="409" t="s">
        <v>1165</v>
      </c>
      <c r="E2493" s="280" t="s">
        <v>1168</v>
      </c>
      <c r="F2493" s="282" t="s">
        <v>1130</v>
      </c>
      <c r="G2493">
        <f t="shared" ca="1" si="39"/>
        <v>19</v>
      </c>
    </row>
    <row r="2494" spans="1:7" ht="51" hidden="1">
      <c r="A2494" s="407"/>
      <c r="B2494" s="407"/>
      <c r="C2494" s="408"/>
      <c r="D2494" s="409"/>
      <c r="E2494" s="280" t="s">
        <v>1169</v>
      </c>
      <c r="F2494" s="282" t="s">
        <v>824</v>
      </c>
      <c r="G2494">
        <f t="shared" ca="1" si="39"/>
        <v>60</v>
      </c>
    </row>
    <row r="2495" spans="1:7" ht="25.5" hidden="1">
      <c r="A2495" s="407"/>
      <c r="B2495" s="407"/>
      <c r="C2495" s="408"/>
      <c r="D2495" s="409"/>
      <c r="E2495" s="280" t="s">
        <v>1170</v>
      </c>
      <c r="F2495" s="282" t="s">
        <v>824</v>
      </c>
      <c r="G2495">
        <f t="shared" ca="1" si="39"/>
        <v>20</v>
      </c>
    </row>
    <row r="2496" spans="1:7" ht="51.75" hidden="1" customHeight="1">
      <c r="A2496" s="407"/>
      <c r="B2496" s="407"/>
      <c r="C2496" s="408"/>
      <c r="D2496" s="409" t="s">
        <v>1166</v>
      </c>
      <c r="E2496" s="280" t="s">
        <v>1171</v>
      </c>
      <c r="F2496" s="282" t="s">
        <v>1130</v>
      </c>
      <c r="G2496">
        <f t="shared" ca="1" si="39"/>
        <v>11</v>
      </c>
    </row>
    <row r="2497" spans="1:7" ht="51" hidden="1">
      <c r="A2497" s="407"/>
      <c r="B2497" s="407"/>
      <c r="C2497" s="408"/>
      <c r="D2497" s="409"/>
      <c r="E2497" s="280" t="s">
        <v>1169</v>
      </c>
      <c r="F2497" s="282" t="s">
        <v>824</v>
      </c>
      <c r="G2497">
        <f t="shared" ca="1" si="39"/>
        <v>20</v>
      </c>
    </row>
    <row r="2498" spans="1:7" ht="25.5" hidden="1">
      <c r="A2498" s="407"/>
      <c r="B2498" s="407"/>
      <c r="C2498" s="408"/>
      <c r="D2498" s="409"/>
      <c r="E2498" s="280" t="s">
        <v>1170</v>
      </c>
      <c r="F2498" s="282" t="s">
        <v>824</v>
      </c>
      <c r="G2498">
        <f t="shared" ca="1" si="39"/>
        <v>5</v>
      </c>
    </row>
    <row r="2499" spans="1:7" ht="15.75" hidden="1" customHeight="1">
      <c r="A2499" s="407"/>
      <c r="B2499" s="407"/>
      <c r="C2499" s="408" t="s">
        <v>1159</v>
      </c>
      <c r="D2499" s="408"/>
      <c r="E2499" s="408"/>
      <c r="F2499" s="282" t="s">
        <v>824</v>
      </c>
      <c r="G2499">
        <f t="shared" ca="1" si="39"/>
        <v>0</v>
      </c>
    </row>
    <row r="2500" spans="1:7" ht="15.75" hidden="1" customHeight="1">
      <c r="A2500" s="407"/>
      <c r="B2500" s="407"/>
      <c r="C2500" s="408" t="s">
        <v>1160</v>
      </c>
      <c r="D2500" s="408"/>
      <c r="E2500" s="408"/>
      <c r="F2500" s="282" t="s">
        <v>824</v>
      </c>
      <c r="G2500">
        <f t="shared" ca="1" si="39"/>
        <v>23</v>
      </c>
    </row>
    <row r="2501" spans="1:7" hidden="1">
      <c r="A2501" s="411" t="s">
        <v>1149</v>
      </c>
      <c r="B2501" s="412" t="s">
        <v>1488</v>
      </c>
      <c r="C2501" s="412"/>
      <c r="D2501" s="412"/>
      <c r="E2501" s="412"/>
      <c r="F2501" s="277" t="s">
        <v>786</v>
      </c>
      <c r="G2501" t="str">
        <f t="shared" ca="1" si="39"/>
        <v>9 класс</v>
      </c>
    </row>
    <row r="2502" spans="1:7" ht="15.75" hidden="1" customHeight="1">
      <c r="A2502" s="411"/>
      <c r="B2502" s="407" t="s">
        <v>1060</v>
      </c>
      <c r="C2502" s="413" t="s">
        <v>1065</v>
      </c>
      <c r="D2502" s="413"/>
      <c r="E2502" s="413"/>
      <c r="F2502" s="279" t="s">
        <v>890</v>
      </c>
      <c r="G2502">
        <f t="shared" ca="1" si="39"/>
        <v>22</v>
      </c>
    </row>
    <row r="2503" spans="1:7" ht="15.75" hidden="1" customHeight="1">
      <c r="A2503" s="411"/>
      <c r="B2503" s="407"/>
      <c r="C2503" s="410" t="s">
        <v>1066</v>
      </c>
      <c r="D2503" s="410"/>
      <c r="E2503" s="410"/>
      <c r="F2503" s="281" t="s">
        <v>890</v>
      </c>
      <c r="G2503">
        <f t="shared" ca="1" si="39"/>
        <v>0</v>
      </c>
    </row>
    <row r="2504" spans="1:7" ht="15.75" hidden="1" customHeight="1">
      <c r="A2504" s="411"/>
      <c r="B2504" s="407"/>
      <c r="C2504" s="410" t="s">
        <v>1067</v>
      </c>
      <c r="D2504" s="410"/>
      <c r="E2504" s="410"/>
      <c r="F2504" s="281" t="s">
        <v>890</v>
      </c>
      <c r="G2504">
        <f t="shared" ca="1" si="39"/>
        <v>1</v>
      </c>
    </row>
    <row r="2505" spans="1:7" ht="15.75" hidden="1" customHeight="1">
      <c r="A2505" s="411"/>
      <c r="B2505" s="407"/>
      <c r="C2505" s="410" t="s">
        <v>1068</v>
      </c>
      <c r="D2505" s="410"/>
      <c r="E2505" s="410"/>
      <c r="F2505" s="281" t="s">
        <v>890</v>
      </c>
      <c r="G2505">
        <f t="shared" ca="1" si="39"/>
        <v>8</v>
      </c>
    </row>
    <row r="2506" spans="1:7" ht="15.75" hidden="1" customHeight="1">
      <c r="A2506" s="411"/>
      <c r="B2506" s="407"/>
      <c r="C2506" s="410" t="s">
        <v>1069</v>
      </c>
      <c r="D2506" s="410" t="s">
        <v>1098</v>
      </c>
      <c r="E2506" s="410"/>
      <c r="F2506" s="281" t="s">
        <v>890</v>
      </c>
      <c r="G2506">
        <f t="shared" ca="1" si="39"/>
        <v>1</v>
      </c>
    </row>
    <row r="2507" spans="1:7" ht="15.75" hidden="1" customHeight="1">
      <c r="A2507" s="411"/>
      <c r="B2507" s="407"/>
      <c r="C2507" s="410"/>
      <c r="D2507" s="410" t="s">
        <v>1099</v>
      </c>
      <c r="E2507" s="410"/>
      <c r="F2507" s="281" t="s">
        <v>890</v>
      </c>
      <c r="G2507">
        <f t="shared" ca="1" si="39"/>
        <v>1</v>
      </c>
    </row>
    <row r="2508" spans="1:7" ht="15.75" hidden="1" customHeight="1">
      <c r="A2508" s="411"/>
      <c r="B2508" s="407"/>
      <c r="C2508" s="410"/>
      <c r="D2508" s="410" t="s">
        <v>1100</v>
      </c>
      <c r="E2508" s="410"/>
      <c r="F2508" s="281" t="s">
        <v>890</v>
      </c>
      <c r="G2508">
        <f t="shared" ca="1" si="39"/>
        <v>1</v>
      </c>
    </row>
    <row r="2509" spans="1:7" ht="26.25" hidden="1" customHeight="1">
      <c r="A2509" s="411"/>
      <c r="B2509" s="407" t="s">
        <v>1152</v>
      </c>
      <c r="C2509" s="410" t="s">
        <v>1071</v>
      </c>
      <c r="D2509" s="410" t="s">
        <v>1161</v>
      </c>
      <c r="E2509" s="280" t="s">
        <v>1114</v>
      </c>
      <c r="F2509" s="282" t="s">
        <v>824</v>
      </c>
      <c r="G2509">
        <f t="shared" ca="1" si="39"/>
        <v>0</v>
      </c>
    </row>
    <row r="2510" spans="1:7" hidden="1">
      <c r="A2510" s="411"/>
      <c r="B2510" s="407"/>
      <c r="C2510" s="410"/>
      <c r="D2510" s="410"/>
      <c r="E2510" s="280" t="s">
        <v>1115</v>
      </c>
      <c r="F2510" s="282" t="s">
        <v>824</v>
      </c>
      <c r="G2510">
        <f t="shared" ca="1" si="39"/>
        <v>0</v>
      </c>
    </row>
    <row r="2511" spans="1:7" ht="38.25" hidden="1">
      <c r="A2511" s="411"/>
      <c r="B2511" s="407"/>
      <c r="C2511" s="410"/>
      <c r="D2511" s="410"/>
      <c r="E2511" s="280" t="s">
        <v>1167</v>
      </c>
      <c r="F2511" s="282" t="s">
        <v>824</v>
      </c>
      <c r="G2511">
        <f t="shared" ca="1" si="39"/>
        <v>0</v>
      </c>
    </row>
    <row r="2512" spans="1:7" ht="15.75" hidden="1" customHeight="1">
      <c r="A2512" s="411"/>
      <c r="B2512" s="407"/>
      <c r="C2512" s="410"/>
      <c r="D2512" s="410" t="s">
        <v>1162</v>
      </c>
      <c r="E2512" s="410"/>
      <c r="F2512" s="282" t="s">
        <v>824</v>
      </c>
      <c r="G2512">
        <f t="shared" ca="1" si="39"/>
        <v>0</v>
      </c>
    </row>
    <row r="2513" spans="1:7" ht="15.75" hidden="1" customHeight="1">
      <c r="A2513" s="411"/>
      <c r="B2513" s="407"/>
      <c r="C2513" s="414" t="s">
        <v>1072</v>
      </c>
      <c r="D2513" s="410" t="s">
        <v>1103</v>
      </c>
      <c r="E2513" s="410"/>
      <c r="F2513" s="282" t="s">
        <v>824</v>
      </c>
      <c r="G2513">
        <f t="shared" ca="1" si="39"/>
        <v>22</v>
      </c>
    </row>
    <row r="2514" spans="1:7" ht="15.75" hidden="1" customHeight="1">
      <c r="A2514" s="411"/>
      <c r="B2514" s="407"/>
      <c r="C2514" s="414"/>
      <c r="D2514" s="410" t="s">
        <v>1104</v>
      </c>
      <c r="E2514" s="410"/>
      <c r="F2514" s="282" t="s">
        <v>824</v>
      </c>
      <c r="G2514" t="str">
        <f t="shared" ca="1" si="39"/>
        <v/>
      </c>
    </row>
    <row r="2515" spans="1:7" ht="15.75" hidden="1" customHeight="1">
      <c r="A2515" s="411"/>
      <c r="B2515" s="407"/>
      <c r="C2515" s="410" t="s">
        <v>1154</v>
      </c>
      <c r="D2515" s="410"/>
      <c r="E2515" s="410"/>
      <c r="F2515" s="282" t="s">
        <v>786</v>
      </c>
      <c r="G2515" t="str">
        <f t="shared" ca="1" si="39"/>
        <v>в первую смену</v>
      </c>
    </row>
    <row r="2516" spans="1:7" hidden="1">
      <c r="A2516" s="411"/>
      <c r="B2516" s="407"/>
      <c r="C2516" s="280"/>
      <c r="D2516" s="280"/>
      <c r="E2516" s="280" t="s">
        <v>1117</v>
      </c>
      <c r="F2516" s="282" t="s">
        <v>786</v>
      </c>
      <c r="G2516">
        <f t="shared" ca="1" si="39"/>
        <v>0</v>
      </c>
    </row>
    <row r="2517" spans="1:7" ht="15.75" hidden="1" customHeight="1">
      <c r="A2517" s="411"/>
      <c r="B2517" s="407"/>
      <c r="C2517" s="410" t="s">
        <v>1155</v>
      </c>
      <c r="D2517" s="410"/>
      <c r="E2517" s="410" t="s">
        <v>1118</v>
      </c>
      <c r="F2517" s="282" t="s">
        <v>786</v>
      </c>
      <c r="G2517">
        <f t="shared" ca="1" si="39"/>
        <v>0</v>
      </c>
    </row>
    <row r="2518" spans="1:7" hidden="1">
      <c r="A2518" s="411"/>
      <c r="B2518" s="407"/>
      <c r="C2518" s="410"/>
      <c r="D2518" s="410"/>
      <c r="E2518" s="410"/>
      <c r="F2518" s="282" t="s">
        <v>824</v>
      </c>
      <c r="G2518">
        <f t="shared" ca="1" si="39"/>
        <v>0</v>
      </c>
    </row>
    <row r="2519" spans="1:7" ht="15.75" hidden="1" customHeight="1">
      <c r="A2519" s="411"/>
      <c r="B2519" s="407"/>
      <c r="C2519" s="410"/>
      <c r="D2519" s="410"/>
      <c r="E2519" s="410" t="s">
        <v>1118</v>
      </c>
      <c r="F2519" s="282" t="s">
        <v>786</v>
      </c>
      <c r="G2519">
        <f t="shared" ca="1" si="39"/>
        <v>0</v>
      </c>
    </row>
    <row r="2520" spans="1:7" hidden="1">
      <c r="A2520" s="411"/>
      <c r="B2520" s="407"/>
      <c r="C2520" s="410"/>
      <c r="D2520" s="410"/>
      <c r="E2520" s="410"/>
      <c r="F2520" s="282" t="s">
        <v>824</v>
      </c>
      <c r="G2520">
        <f t="shared" ca="1" si="39"/>
        <v>0</v>
      </c>
    </row>
    <row r="2521" spans="1:7" ht="15.75" hidden="1" customHeight="1">
      <c r="A2521" s="411"/>
      <c r="B2521" s="410" t="s">
        <v>1153</v>
      </c>
      <c r="C2521" s="410"/>
      <c r="D2521" s="410"/>
      <c r="E2521" s="280" t="s">
        <v>1119</v>
      </c>
      <c r="F2521" s="282" t="s">
        <v>1125</v>
      </c>
      <c r="G2521">
        <f t="shared" ca="1" si="39"/>
        <v>1</v>
      </c>
    </row>
    <row r="2522" spans="1:7" hidden="1">
      <c r="A2522" s="411"/>
      <c r="B2522" s="410"/>
      <c r="C2522" s="410"/>
      <c r="D2522" s="410"/>
      <c r="E2522" s="280" t="s">
        <v>1120</v>
      </c>
      <c r="F2522" s="282" t="s">
        <v>824</v>
      </c>
      <c r="G2522">
        <f t="shared" ca="1" si="39"/>
        <v>22</v>
      </c>
    </row>
    <row r="2523" spans="1:7" ht="15.75" hidden="1" customHeight="1">
      <c r="A2523" s="411"/>
      <c r="B2523" s="407" t="s">
        <v>1062</v>
      </c>
      <c r="C2523" s="410" t="s">
        <v>1156</v>
      </c>
      <c r="D2523" s="410" t="s">
        <v>1105</v>
      </c>
      <c r="E2523" s="280" t="s">
        <v>1121</v>
      </c>
      <c r="F2523" s="282" t="s">
        <v>824</v>
      </c>
      <c r="G2523">
        <f t="shared" ca="1" si="39"/>
        <v>9</v>
      </c>
    </row>
    <row r="2524" spans="1:7" hidden="1">
      <c r="A2524" s="411"/>
      <c r="B2524" s="407"/>
      <c r="C2524" s="410"/>
      <c r="D2524" s="410"/>
      <c r="E2524" s="280" t="s">
        <v>1122</v>
      </c>
      <c r="F2524" s="282" t="s">
        <v>824</v>
      </c>
      <c r="G2524">
        <f t="shared" ca="1" si="39"/>
        <v>0</v>
      </c>
    </row>
    <row r="2525" spans="1:7" ht="15.75" hidden="1" customHeight="1">
      <c r="A2525" s="411"/>
      <c r="B2525" s="407"/>
      <c r="C2525" s="410"/>
      <c r="D2525" s="410" t="s">
        <v>1106</v>
      </c>
      <c r="E2525" s="280" t="s">
        <v>1121</v>
      </c>
      <c r="F2525" s="282" t="s">
        <v>824</v>
      </c>
      <c r="G2525">
        <f t="shared" ca="1" si="39"/>
        <v>0</v>
      </c>
    </row>
    <row r="2526" spans="1:7" hidden="1">
      <c r="A2526" s="411"/>
      <c r="B2526" s="407"/>
      <c r="C2526" s="410"/>
      <c r="D2526" s="410"/>
      <c r="E2526" s="280" t="s">
        <v>1122</v>
      </c>
      <c r="F2526" s="282" t="s">
        <v>824</v>
      </c>
      <c r="G2526">
        <f t="shared" ca="1" si="39"/>
        <v>0</v>
      </c>
    </row>
    <row r="2527" spans="1:7" ht="15.75" hidden="1" customHeight="1">
      <c r="A2527" s="411"/>
      <c r="B2527" s="407"/>
      <c r="C2527" s="410"/>
      <c r="D2527" s="410" t="s">
        <v>1107</v>
      </c>
      <c r="E2527" s="280" t="s">
        <v>1121</v>
      </c>
      <c r="F2527" s="282" t="s">
        <v>824</v>
      </c>
      <c r="G2527">
        <f t="shared" ca="1" si="39"/>
        <v>9</v>
      </c>
    </row>
    <row r="2528" spans="1:7" hidden="1">
      <c r="A2528" s="411"/>
      <c r="B2528" s="407"/>
      <c r="C2528" s="410"/>
      <c r="D2528" s="410"/>
      <c r="E2528" s="280" t="s">
        <v>1122</v>
      </c>
      <c r="F2528" s="282" t="s">
        <v>824</v>
      </c>
      <c r="G2528">
        <f t="shared" ca="1" si="39"/>
        <v>0</v>
      </c>
    </row>
    <row r="2529" spans="1:7" ht="15.75" hidden="1" customHeight="1">
      <c r="A2529" s="411"/>
      <c r="B2529" s="407"/>
      <c r="C2529" s="410"/>
      <c r="D2529" s="410" t="s">
        <v>1108</v>
      </c>
      <c r="E2529" s="280" t="s">
        <v>1121</v>
      </c>
      <c r="F2529" s="282" t="s">
        <v>824</v>
      </c>
      <c r="G2529">
        <f t="shared" ca="1" si="39"/>
        <v>0</v>
      </c>
    </row>
    <row r="2530" spans="1:7" hidden="1">
      <c r="A2530" s="411"/>
      <c r="B2530" s="407"/>
      <c r="C2530" s="410"/>
      <c r="D2530" s="410"/>
      <c r="E2530" s="280" t="s">
        <v>1122</v>
      </c>
      <c r="F2530" s="282" t="s">
        <v>824</v>
      </c>
      <c r="G2530">
        <f t="shared" ca="1" si="39"/>
        <v>0</v>
      </c>
    </row>
    <row r="2531" spans="1:7" ht="15.75" hidden="1" customHeight="1">
      <c r="A2531" s="411"/>
      <c r="B2531" s="407"/>
      <c r="C2531" s="410"/>
      <c r="D2531" s="410" t="s">
        <v>1109</v>
      </c>
      <c r="E2531" s="280" t="s">
        <v>1121</v>
      </c>
      <c r="F2531" s="282" t="s">
        <v>824</v>
      </c>
      <c r="G2531">
        <f t="shared" ca="1" si="39"/>
        <v>0</v>
      </c>
    </row>
    <row r="2532" spans="1:7" hidden="1">
      <c r="A2532" s="411"/>
      <c r="B2532" s="407"/>
      <c r="C2532" s="410"/>
      <c r="D2532" s="410"/>
      <c r="E2532" s="280" t="s">
        <v>1122</v>
      </c>
      <c r="F2532" s="282" t="s">
        <v>824</v>
      </c>
      <c r="G2532">
        <f t="shared" ca="1" si="39"/>
        <v>1</v>
      </c>
    </row>
    <row r="2533" spans="1:7" ht="15.75" hidden="1" customHeight="1">
      <c r="A2533" s="411"/>
      <c r="B2533" s="407"/>
      <c r="C2533" s="410"/>
      <c r="D2533" s="410" t="s">
        <v>1110</v>
      </c>
      <c r="E2533" s="280" t="s">
        <v>1121</v>
      </c>
      <c r="F2533" s="282" t="s">
        <v>824</v>
      </c>
      <c r="G2533">
        <f t="shared" ref="G2533:G2596" ca="1" si="40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5</v>
      </c>
    </row>
    <row r="2534" spans="1:7" hidden="1">
      <c r="A2534" s="411"/>
      <c r="B2534" s="407"/>
      <c r="C2534" s="410"/>
      <c r="D2534" s="410"/>
      <c r="E2534" s="280" t="s">
        <v>1122</v>
      </c>
      <c r="F2534" s="282" t="s">
        <v>824</v>
      </c>
      <c r="G2534">
        <f t="shared" ca="1" si="40"/>
        <v>0</v>
      </c>
    </row>
    <row r="2535" spans="1:7" ht="15.75" hidden="1" customHeight="1">
      <c r="A2535" s="411"/>
      <c r="B2535" s="407"/>
      <c r="C2535" s="410" t="s">
        <v>1157</v>
      </c>
      <c r="D2535" s="410" t="s">
        <v>1163</v>
      </c>
      <c r="E2535" s="410"/>
      <c r="F2535" s="282" t="s">
        <v>1130</v>
      </c>
      <c r="G2535">
        <f t="shared" ca="1" si="40"/>
        <v>0</v>
      </c>
    </row>
    <row r="2536" spans="1:7" ht="15.75" hidden="1" customHeight="1">
      <c r="A2536" s="411"/>
      <c r="B2536" s="407"/>
      <c r="C2536" s="410"/>
      <c r="D2536" s="410" t="s">
        <v>1164</v>
      </c>
      <c r="E2536" s="410"/>
      <c r="F2536" s="282" t="s">
        <v>824</v>
      </c>
      <c r="G2536">
        <f t="shared" ca="1" si="40"/>
        <v>22</v>
      </c>
    </row>
    <row r="2537" spans="1:7" ht="51.75" hidden="1" customHeight="1">
      <c r="A2537" s="407" t="s">
        <v>1150</v>
      </c>
      <c r="B2537" s="407"/>
      <c r="C2537" s="408" t="s">
        <v>1158</v>
      </c>
      <c r="D2537" s="409" t="s">
        <v>1165</v>
      </c>
      <c r="E2537" s="280" t="s">
        <v>1168</v>
      </c>
      <c r="F2537" s="282" t="s">
        <v>1130</v>
      </c>
      <c r="G2537">
        <f t="shared" ca="1" si="40"/>
        <v>19</v>
      </c>
    </row>
    <row r="2538" spans="1:7" ht="51" hidden="1">
      <c r="A2538" s="407"/>
      <c r="B2538" s="407"/>
      <c r="C2538" s="408"/>
      <c r="D2538" s="409"/>
      <c r="E2538" s="280" t="s">
        <v>1169</v>
      </c>
      <c r="F2538" s="282" t="s">
        <v>824</v>
      </c>
      <c r="G2538">
        <f t="shared" ca="1" si="40"/>
        <v>48</v>
      </c>
    </row>
    <row r="2539" spans="1:7" ht="25.5" hidden="1">
      <c r="A2539" s="407"/>
      <c r="B2539" s="407"/>
      <c r="C2539" s="408"/>
      <c r="D2539" s="409"/>
      <c r="E2539" s="280" t="s">
        <v>1170</v>
      </c>
      <c r="F2539" s="282" t="s">
        <v>824</v>
      </c>
      <c r="G2539">
        <f t="shared" ca="1" si="40"/>
        <v>3</v>
      </c>
    </row>
    <row r="2540" spans="1:7" ht="51.75" hidden="1" customHeight="1">
      <c r="A2540" s="407"/>
      <c r="B2540" s="407"/>
      <c r="C2540" s="408"/>
      <c r="D2540" s="409" t="s">
        <v>1166</v>
      </c>
      <c r="E2540" s="280" t="s">
        <v>1171</v>
      </c>
      <c r="F2540" s="282" t="s">
        <v>1130</v>
      </c>
      <c r="G2540">
        <f t="shared" ca="1" si="40"/>
        <v>3</v>
      </c>
    </row>
    <row r="2541" spans="1:7" ht="51" hidden="1">
      <c r="A2541" s="407"/>
      <c r="B2541" s="407"/>
      <c r="C2541" s="408"/>
      <c r="D2541" s="409"/>
      <c r="E2541" s="280" t="s">
        <v>1169</v>
      </c>
      <c r="F2541" s="282" t="s">
        <v>824</v>
      </c>
      <c r="G2541">
        <f t="shared" ca="1" si="40"/>
        <v>3</v>
      </c>
    </row>
    <row r="2542" spans="1:7" ht="25.5" hidden="1">
      <c r="A2542" s="407"/>
      <c r="B2542" s="407"/>
      <c r="C2542" s="408"/>
      <c r="D2542" s="409"/>
      <c r="E2542" s="280" t="s">
        <v>1170</v>
      </c>
      <c r="F2542" s="282" t="s">
        <v>824</v>
      </c>
      <c r="G2542">
        <f t="shared" ca="1" si="40"/>
        <v>1</v>
      </c>
    </row>
    <row r="2543" spans="1:7" ht="15.75" hidden="1" customHeight="1">
      <c r="A2543" s="407"/>
      <c r="B2543" s="407"/>
      <c r="C2543" s="408" t="s">
        <v>1159</v>
      </c>
      <c r="D2543" s="408"/>
      <c r="E2543" s="408"/>
      <c r="F2543" s="282" t="s">
        <v>824</v>
      </c>
      <c r="G2543">
        <f t="shared" ca="1" si="40"/>
        <v>0</v>
      </c>
    </row>
    <row r="2544" spans="1:7" ht="15.75" hidden="1" customHeight="1">
      <c r="A2544" s="407"/>
      <c r="B2544" s="407"/>
      <c r="C2544" s="408" t="s">
        <v>1160</v>
      </c>
      <c r="D2544" s="408"/>
      <c r="E2544" s="408"/>
      <c r="F2544" s="282" t="s">
        <v>824</v>
      </c>
      <c r="G2544">
        <f t="shared" ca="1" si="40"/>
        <v>22</v>
      </c>
    </row>
    <row r="2545" spans="1:7" hidden="1">
      <c r="A2545" s="411" t="s">
        <v>1149</v>
      </c>
      <c r="B2545" s="412" t="s">
        <v>1488</v>
      </c>
      <c r="C2545" s="412"/>
      <c r="D2545" s="412"/>
      <c r="E2545" s="412"/>
      <c r="F2545" s="277" t="s">
        <v>786</v>
      </c>
      <c r="G2545" t="str">
        <f t="shared" ca="1" si="40"/>
        <v>9 класс</v>
      </c>
    </row>
    <row r="2546" spans="1:7" ht="15.75" hidden="1" customHeight="1">
      <c r="A2546" s="411"/>
      <c r="B2546" s="407" t="s">
        <v>1060</v>
      </c>
      <c r="C2546" s="413" t="s">
        <v>1065</v>
      </c>
      <c r="D2546" s="413"/>
      <c r="E2546" s="413"/>
      <c r="F2546" s="279" t="s">
        <v>890</v>
      </c>
      <c r="G2546">
        <f t="shared" ca="1" si="40"/>
        <v>23</v>
      </c>
    </row>
    <row r="2547" spans="1:7" ht="15.75" hidden="1" customHeight="1">
      <c r="A2547" s="411"/>
      <c r="B2547" s="407"/>
      <c r="C2547" s="410" t="s">
        <v>1066</v>
      </c>
      <c r="D2547" s="410"/>
      <c r="E2547" s="410"/>
      <c r="F2547" s="281" t="s">
        <v>890</v>
      </c>
      <c r="G2547">
        <f t="shared" ca="1" si="40"/>
        <v>0</v>
      </c>
    </row>
    <row r="2548" spans="1:7" ht="15.75" hidden="1" customHeight="1">
      <c r="A2548" s="411"/>
      <c r="B2548" s="407"/>
      <c r="C2548" s="410" t="s">
        <v>1067</v>
      </c>
      <c r="D2548" s="410"/>
      <c r="E2548" s="410"/>
      <c r="F2548" s="281" t="s">
        <v>890</v>
      </c>
      <c r="G2548">
        <f t="shared" ca="1" si="40"/>
        <v>0</v>
      </c>
    </row>
    <row r="2549" spans="1:7" ht="15.75" hidden="1" customHeight="1">
      <c r="A2549" s="411"/>
      <c r="B2549" s="407"/>
      <c r="C2549" s="410" t="s">
        <v>1068</v>
      </c>
      <c r="D2549" s="410"/>
      <c r="E2549" s="410"/>
      <c r="F2549" s="281" t="s">
        <v>890</v>
      </c>
      <c r="G2549">
        <f t="shared" ca="1" si="40"/>
        <v>9</v>
      </c>
    </row>
    <row r="2550" spans="1:7" ht="15.75" hidden="1" customHeight="1">
      <c r="A2550" s="411"/>
      <c r="B2550" s="407"/>
      <c r="C2550" s="410" t="s">
        <v>1069</v>
      </c>
      <c r="D2550" s="410" t="s">
        <v>1098</v>
      </c>
      <c r="E2550" s="410"/>
      <c r="F2550" s="281" t="s">
        <v>890</v>
      </c>
      <c r="G2550">
        <f t="shared" ca="1" si="40"/>
        <v>2</v>
      </c>
    </row>
    <row r="2551" spans="1:7" ht="15.75" hidden="1" customHeight="1">
      <c r="A2551" s="411"/>
      <c r="B2551" s="407"/>
      <c r="C2551" s="410"/>
      <c r="D2551" s="410" t="s">
        <v>1099</v>
      </c>
      <c r="E2551" s="410"/>
      <c r="F2551" s="281" t="s">
        <v>890</v>
      </c>
      <c r="G2551">
        <f t="shared" ca="1" si="40"/>
        <v>5</v>
      </c>
    </row>
    <row r="2552" spans="1:7" ht="15.75" hidden="1" customHeight="1">
      <c r="A2552" s="411"/>
      <c r="B2552" s="407"/>
      <c r="C2552" s="410"/>
      <c r="D2552" s="410" t="s">
        <v>1100</v>
      </c>
      <c r="E2552" s="410"/>
      <c r="F2552" s="281" t="s">
        <v>890</v>
      </c>
      <c r="G2552">
        <f t="shared" ca="1" si="40"/>
        <v>1</v>
      </c>
    </row>
    <row r="2553" spans="1:7" ht="26.25" hidden="1" customHeight="1">
      <c r="A2553" s="411"/>
      <c r="B2553" s="407" t="s">
        <v>1152</v>
      </c>
      <c r="C2553" s="410" t="s">
        <v>1071</v>
      </c>
      <c r="D2553" s="410" t="s">
        <v>1161</v>
      </c>
      <c r="E2553" s="280" t="s">
        <v>1114</v>
      </c>
      <c r="F2553" s="282" t="s">
        <v>824</v>
      </c>
      <c r="G2553">
        <f t="shared" ca="1" si="40"/>
        <v>0</v>
      </c>
    </row>
    <row r="2554" spans="1:7" hidden="1">
      <c r="A2554" s="411"/>
      <c r="B2554" s="407"/>
      <c r="C2554" s="410"/>
      <c r="D2554" s="410"/>
      <c r="E2554" s="280" t="s">
        <v>1115</v>
      </c>
      <c r="F2554" s="282" t="s">
        <v>824</v>
      </c>
      <c r="G2554">
        <f t="shared" ca="1" si="40"/>
        <v>0</v>
      </c>
    </row>
    <row r="2555" spans="1:7" ht="38.25" hidden="1">
      <c r="A2555" s="411"/>
      <c r="B2555" s="407"/>
      <c r="C2555" s="410"/>
      <c r="D2555" s="410"/>
      <c r="E2555" s="280" t="s">
        <v>1167</v>
      </c>
      <c r="F2555" s="282" t="s">
        <v>824</v>
      </c>
      <c r="G2555">
        <f t="shared" ca="1" si="40"/>
        <v>0</v>
      </c>
    </row>
    <row r="2556" spans="1:7" ht="15.75" hidden="1" customHeight="1">
      <c r="A2556" s="411"/>
      <c r="B2556" s="407"/>
      <c r="C2556" s="410"/>
      <c r="D2556" s="410" t="s">
        <v>1162</v>
      </c>
      <c r="E2556" s="410"/>
      <c r="F2556" s="282" t="s">
        <v>824</v>
      </c>
      <c r="G2556">
        <f t="shared" ca="1" si="40"/>
        <v>0</v>
      </c>
    </row>
    <row r="2557" spans="1:7" ht="15.75" hidden="1" customHeight="1">
      <c r="A2557" s="411"/>
      <c r="B2557" s="407"/>
      <c r="C2557" s="414" t="s">
        <v>1072</v>
      </c>
      <c r="D2557" s="410" t="s">
        <v>1103</v>
      </c>
      <c r="E2557" s="410"/>
      <c r="F2557" s="282" t="s">
        <v>824</v>
      </c>
      <c r="G2557">
        <f t="shared" ca="1" si="40"/>
        <v>23</v>
      </c>
    </row>
    <row r="2558" spans="1:7" ht="15.75" hidden="1" customHeight="1">
      <c r="A2558" s="411"/>
      <c r="B2558" s="407"/>
      <c r="C2558" s="414"/>
      <c r="D2558" s="410" t="s">
        <v>1104</v>
      </c>
      <c r="E2558" s="410"/>
      <c r="F2558" s="282" t="s">
        <v>824</v>
      </c>
      <c r="G2558" t="str">
        <f t="shared" ca="1" si="40"/>
        <v/>
      </c>
    </row>
    <row r="2559" spans="1:7" ht="15.75" hidden="1" customHeight="1">
      <c r="A2559" s="411"/>
      <c r="B2559" s="407"/>
      <c r="C2559" s="410" t="s">
        <v>1154</v>
      </c>
      <c r="D2559" s="410"/>
      <c r="E2559" s="410"/>
      <c r="F2559" s="282" t="s">
        <v>786</v>
      </c>
      <c r="G2559" t="str">
        <f t="shared" ca="1" si="40"/>
        <v>в первую смену</v>
      </c>
    </row>
    <row r="2560" spans="1:7" hidden="1">
      <c r="A2560" s="411"/>
      <c r="B2560" s="407"/>
      <c r="C2560" s="280"/>
      <c r="D2560" s="280"/>
      <c r="E2560" s="280" t="s">
        <v>1117</v>
      </c>
      <c r="F2560" s="282" t="s">
        <v>786</v>
      </c>
      <c r="G2560">
        <f t="shared" ca="1" si="40"/>
        <v>0</v>
      </c>
    </row>
    <row r="2561" spans="1:7" ht="15.75" hidden="1" customHeight="1">
      <c r="A2561" s="411"/>
      <c r="B2561" s="407"/>
      <c r="C2561" s="410" t="s">
        <v>1155</v>
      </c>
      <c r="D2561" s="410"/>
      <c r="E2561" s="410" t="s">
        <v>1118</v>
      </c>
      <c r="F2561" s="282" t="s">
        <v>786</v>
      </c>
      <c r="G2561">
        <f t="shared" ca="1" si="40"/>
        <v>0</v>
      </c>
    </row>
    <row r="2562" spans="1:7" hidden="1">
      <c r="A2562" s="411"/>
      <c r="B2562" s="407"/>
      <c r="C2562" s="410"/>
      <c r="D2562" s="410"/>
      <c r="E2562" s="410"/>
      <c r="F2562" s="282" t="s">
        <v>824</v>
      </c>
      <c r="G2562">
        <f t="shared" ca="1" si="40"/>
        <v>0</v>
      </c>
    </row>
    <row r="2563" spans="1:7" ht="15.75" hidden="1" customHeight="1">
      <c r="A2563" s="411"/>
      <c r="B2563" s="407"/>
      <c r="C2563" s="410"/>
      <c r="D2563" s="410"/>
      <c r="E2563" s="410" t="s">
        <v>1118</v>
      </c>
      <c r="F2563" s="282" t="s">
        <v>786</v>
      </c>
      <c r="G2563">
        <f t="shared" ca="1" si="40"/>
        <v>0</v>
      </c>
    </row>
    <row r="2564" spans="1:7" hidden="1">
      <c r="A2564" s="411"/>
      <c r="B2564" s="407"/>
      <c r="C2564" s="410"/>
      <c r="D2564" s="410"/>
      <c r="E2564" s="410"/>
      <c r="F2564" s="282" t="s">
        <v>824</v>
      </c>
      <c r="G2564">
        <f t="shared" ca="1" si="40"/>
        <v>0</v>
      </c>
    </row>
    <row r="2565" spans="1:7" ht="15.75" hidden="1" customHeight="1">
      <c r="A2565" s="411"/>
      <c r="B2565" s="410" t="s">
        <v>1153</v>
      </c>
      <c r="C2565" s="410"/>
      <c r="D2565" s="410"/>
      <c r="E2565" s="280" t="s">
        <v>1119</v>
      </c>
      <c r="F2565" s="282" t="s">
        <v>1125</v>
      </c>
      <c r="G2565">
        <f t="shared" ca="1" si="40"/>
        <v>1</v>
      </c>
    </row>
    <row r="2566" spans="1:7" hidden="1">
      <c r="A2566" s="411"/>
      <c r="B2566" s="410"/>
      <c r="C2566" s="410"/>
      <c r="D2566" s="410"/>
      <c r="E2566" s="280" t="s">
        <v>1120</v>
      </c>
      <c r="F2566" s="282" t="s">
        <v>824</v>
      </c>
      <c r="G2566">
        <f t="shared" ca="1" si="40"/>
        <v>23</v>
      </c>
    </row>
    <row r="2567" spans="1:7" ht="15.75" hidden="1" customHeight="1">
      <c r="A2567" s="411"/>
      <c r="B2567" s="407" t="s">
        <v>1062</v>
      </c>
      <c r="C2567" s="410" t="s">
        <v>1156</v>
      </c>
      <c r="D2567" s="410" t="s">
        <v>1105</v>
      </c>
      <c r="E2567" s="280" t="s">
        <v>1121</v>
      </c>
      <c r="F2567" s="282" t="s">
        <v>824</v>
      </c>
      <c r="G2567">
        <f t="shared" ca="1" si="40"/>
        <v>0</v>
      </c>
    </row>
    <row r="2568" spans="1:7" hidden="1">
      <c r="A2568" s="411"/>
      <c r="B2568" s="407"/>
      <c r="C2568" s="410"/>
      <c r="D2568" s="410"/>
      <c r="E2568" s="280" t="s">
        <v>1122</v>
      </c>
      <c r="F2568" s="282" t="s">
        <v>824</v>
      </c>
      <c r="G2568">
        <f t="shared" ca="1" si="40"/>
        <v>0</v>
      </c>
    </row>
    <row r="2569" spans="1:7" ht="15.75" hidden="1" customHeight="1">
      <c r="A2569" s="411"/>
      <c r="B2569" s="407"/>
      <c r="C2569" s="410"/>
      <c r="D2569" s="410" t="s">
        <v>1106</v>
      </c>
      <c r="E2569" s="280" t="s">
        <v>1121</v>
      </c>
      <c r="F2569" s="282" t="s">
        <v>824</v>
      </c>
      <c r="G2569">
        <f t="shared" ca="1" si="40"/>
        <v>0</v>
      </c>
    </row>
    <row r="2570" spans="1:7" hidden="1">
      <c r="A2570" s="411"/>
      <c r="B2570" s="407"/>
      <c r="C2570" s="410"/>
      <c r="D2570" s="410"/>
      <c r="E2570" s="280" t="s">
        <v>1122</v>
      </c>
      <c r="F2570" s="282" t="s">
        <v>824</v>
      </c>
      <c r="G2570">
        <f t="shared" ca="1" si="40"/>
        <v>0</v>
      </c>
    </row>
    <row r="2571" spans="1:7" ht="15.75" hidden="1" customHeight="1">
      <c r="A2571" s="411"/>
      <c r="B2571" s="407"/>
      <c r="C2571" s="410"/>
      <c r="D2571" s="410" t="s">
        <v>1107</v>
      </c>
      <c r="E2571" s="280" t="s">
        <v>1121</v>
      </c>
      <c r="F2571" s="282" t="s">
        <v>824</v>
      </c>
      <c r="G2571">
        <f t="shared" ca="1" si="40"/>
        <v>9</v>
      </c>
    </row>
    <row r="2572" spans="1:7" hidden="1">
      <c r="A2572" s="411"/>
      <c r="B2572" s="407"/>
      <c r="C2572" s="410"/>
      <c r="D2572" s="410"/>
      <c r="E2572" s="280" t="s">
        <v>1122</v>
      </c>
      <c r="F2572" s="282" t="s">
        <v>824</v>
      </c>
      <c r="G2572">
        <f t="shared" ca="1" si="40"/>
        <v>0</v>
      </c>
    </row>
    <row r="2573" spans="1:7" ht="15.75" hidden="1" customHeight="1">
      <c r="A2573" s="411"/>
      <c r="B2573" s="407"/>
      <c r="C2573" s="410"/>
      <c r="D2573" s="410" t="s">
        <v>1108</v>
      </c>
      <c r="E2573" s="280" t="s">
        <v>1121</v>
      </c>
      <c r="F2573" s="282" t="s">
        <v>824</v>
      </c>
      <c r="G2573">
        <f t="shared" ca="1" si="40"/>
        <v>0</v>
      </c>
    </row>
    <row r="2574" spans="1:7" hidden="1">
      <c r="A2574" s="411"/>
      <c r="B2574" s="407"/>
      <c r="C2574" s="410"/>
      <c r="D2574" s="410"/>
      <c r="E2574" s="280" t="s">
        <v>1122</v>
      </c>
      <c r="F2574" s="282" t="s">
        <v>824</v>
      </c>
      <c r="G2574">
        <f t="shared" ca="1" si="40"/>
        <v>0</v>
      </c>
    </row>
    <row r="2575" spans="1:7" ht="15.75" hidden="1" customHeight="1">
      <c r="A2575" s="411"/>
      <c r="B2575" s="407"/>
      <c r="C2575" s="410"/>
      <c r="D2575" s="410" t="s">
        <v>1109</v>
      </c>
      <c r="E2575" s="280" t="s">
        <v>1121</v>
      </c>
      <c r="F2575" s="282" t="s">
        <v>824</v>
      </c>
      <c r="G2575">
        <f t="shared" ca="1" si="40"/>
        <v>0</v>
      </c>
    </row>
    <row r="2576" spans="1:7" hidden="1">
      <c r="A2576" s="411"/>
      <c r="B2576" s="407"/>
      <c r="C2576" s="410"/>
      <c r="D2576" s="410"/>
      <c r="E2576" s="280" t="s">
        <v>1122</v>
      </c>
      <c r="F2576" s="282" t="s">
        <v>824</v>
      </c>
      <c r="G2576">
        <f t="shared" ca="1" si="40"/>
        <v>0</v>
      </c>
    </row>
    <row r="2577" spans="1:7" ht="15.75" hidden="1" customHeight="1">
      <c r="A2577" s="411"/>
      <c r="B2577" s="407"/>
      <c r="C2577" s="410"/>
      <c r="D2577" s="410" t="s">
        <v>1110</v>
      </c>
      <c r="E2577" s="280" t="s">
        <v>1121</v>
      </c>
      <c r="F2577" s="282" t="s">
        <v>824</v>
      </c>
      <c r="G2577">
        <f t="shared" ca="1" si="40"/>
        <v>14</v>
      </c>
    </row>
    <row r="2578" spans="1:7" hidden="1">
      <c r="A2578" s="411"/>
      <c r="B2578" s="407"/>
      <c r="C2578" s="410"/>
      <c r="D2578" s="410"/>
      <c r="E2578" s="280" t="s">
        <v>1122</v>
      </c>
      <c r="F2578" s="282" t="s">
        <v>824</v>
      </c>
      <c r="G2578">
        <f t="shared" ca="1" si="40"/>
        <v>0</v>
      </c>
    </row>
    <row r="2579" spans="1:7" ht="15.75" hidden="1" customHeight="1">
      <c r="A2579" s="411"/>
      <c r="B2579" s="407"/>
      <c r="C2579" s="410" t="s">
        <v>1157</v>
      </c>
      <c r="D2579" s="410" t="s">
        <v>1163</v>
      </c>
      <c r="E2579" s="410"/>
      <c r="F2579" s="282" t="s">
        <v>1130</v>
      </c>
      <c r="G2579">
        <f t="shared" ca="1" si="40"/>
        <v>0</v>
      </c>
    </row>
    <row r="2580" spans="1:7" ht="15.75" hidden="1" customHeight="1">
      <c r="A2580" s="411"/>
      <c r="B2580" s="407"/>
      <c r="C2580" s="410"/>
      <c r="D2580" s="410" t="s">
        <v>1164</v>
      </c>
      <c r="E2580" s="410"/>
      <c r="F2580" s="282" t="s">
        <v>824</v>
      </c>
      <c r="G2580">
        <f t="shared" ca="1" si="40"/>
        <v>23</v>
      </c>
    </row>
    <row r="2581" spans="1:7" ht="51.75" hidden="1" customHeight="1">
      <c r="A2581" s="407" t="s">
        <v>1150</v>
      </c>
      <c r="B2581" s="407"/>
      <c r="C2581" s="408" t="s">
        <v>1158</v>
      </c>
      <c r="D2581" s="409" t="s">
        <v>1165</v>
      </c>
      <c r="E2581" s="280" t="s">
        <v>1168</v>
      </c>
      <c r="F2581" s="282" t="s">
        <v>1130</v>
      </c>
      <c r="G2581">
        <f t="shared" ca="1" si="40"/>
        <v>19</v>
      </c>
    </row>
    <row r="2582" spans="1:7" ht="51" hidden="1">
      <c r="A2582" s="407"/>
      <c r="B2582" s="407"/>
      <c r="C2582" s="408"/>
      <c r="D2582" s="409"/>
      <c r="E2582" s="280" t="s">
        <v>1169</v>
      </c>
      <c r="F2582" s="282" t="s">
        <v>824</v>
      </c>
      <c r="G2582">
        <f t="shared" ca="1" si="40"/>
        <v>42</v>
      </c>
    </row>
    <row r="2583" spans="1:7" ht="25.5" hidden="1">
      <c r="A2583" s="407"/>
      <c r="B2583" s="407"/>
      <c r="C2583" s="408"/>
      <c r="D2583" s="409"/>
      <c r="E2583" s="280" t="s">
        <v>1170</v>
      </c>
      <c r="F2583" s="282" t="s">
        <v>824</v>
      </c>
      <c r="G2583">
        <f t="shared" ca="1" si="40"/>
        <v>11</v>
      </c>
    </row>
    <row r="2584" spans="1:7" ht="51.75" hidden="1" customHeight="1">
      <c r="A2584" s="407"/>
      <c r="B2584" s="407"/>
      <c r="C2584" s="408"/>
      <c r="D2584" s="409" t="s">
        <v>1166</v>
      </c>
      <c r="E2584" s="280" t="s">
        <v>1171</v>
      </c>
      <c r="F2584" s="282" t="s">
        <v>1130</v>
      </c>
      <c r="G2584">
        <f t="shared" ca="1" si="40"/>
        <v>6</v>
      </c>
    </row>
    <row r="2585" spans="1:7" ht="51" hidden="1">
      <c r="A2585" s="407"/>
      <c r="B2585" s="407"/>
      <c r="C2585" s="408"/>
      <c r="D2585" s="409"/>
      <c r="E2585" s="280" t="s">
        <v>1169</v>
      </c>
      <c r="F2585" s="282" t="s">
        <v>824</v>
      </c>
      <c r="G2585">
        <f t="shared" ca="1" si="40"/>
        <v>8</v>
      </c>
    </row>
    <row r="2586" spans="1:7" ht="25.5" hidden="1">
      <c r="A2586" s="407"/>
      <c r="B2586" s="407"/>
      <c r="C2586" s="408"/>
      <c r="D2586" s="409"/>
      <c r="E2586" s="280" t="s">
        <v>1170</v>
      </c>
      <c r="F2586" s="282" t="s">
        <v>824</v>
      </c>
      <c r="G2586">
        <f t="shared" ca="1" si="40"/>
        <v>0</v>
      </c>
    </row>
    <row r="2587" spans="1:7" ht="15.75" hidden="1" customHeight="1">
      <c r="A2587" s="407"/>
      <c r="B2587" s="407"/>
      <c r="C2587" s="408" t="s">
        <v>1159</v>
      </c>
      <c r="D2587" s="408"/>
      <c r="E2587" s="408"/>
      <c r="F2587" s="282" t="s">
        <v>824</v>
      </c>
      <c r="G2587">
        <f t="shared" ca="1" si="40"/>
        <v>0</v>
      </c>
    </row>
    <row r="2588" spans="1:7" ht="15.75" hidden="1" customHeight="1">
      <c r="A2588" s="407"/>
      <c r="B2588" s="407"/>
      <c r="C2588" s="408" t="s">
        <v>1160</v>
      </c>
      <c r="D2588" s="408"/>
      <c r="E2588" s="408"/>
      <c r="F2588" s="282" t="s">
        <v>824</v>
      </c>
      <c r="G2588">
        <f t="shared" ca="1" si="40"/>
        <v>23</v>
      </c>
    </row>
    <row r="2589" spans="1:7" hidden="1">
      <c r="A2589" s="411" t="s">
        <v>1149</v>
      </c>
      <c r="B2589" s="412" t="s">
        <v>1488</v>
      </c>
      <c r="C2589" s="412"/>
      <c r="D2589" s="412"/>
      <c r="E2589" s="412"/>
      <c r="F2589" s="277" t="s">
        <v>786</v>
      </c>
      <c r="G2589" t="str">
        <f t="shared" ca="1" si="40"/>
        <v>9 класс</v>
      </c>
    </row>
    <row r="2590" spans="1:7" ht="15.75" hidden="1" customHeight="1">
      <c r="A2590" s="411"/>
      <c r="B2590" s="407" t="s">
        <v>1060</v>
      </c>
      <c r="C2590" s="413" t="s">
        <v>1065</v>
      </c>
      <c r="D2590" s="413"/>
      <c r="E2590" s="413"/>
      <c r="F2590" s="279" t="s">
        <v>890</v>
      </c>
      <c r="G2590">
        <f t="shared" ca="1" si="40"/>
        <v>24</v>
      </c>
    </row>
    <row r="2591" spans="1:7" ht="15.75" hidden="1" customHeight="1">
      <c r="A2591" s="411"/>
      <c r="B2591" s="407"/>
      <c r="C2591" s="410" t="s">
        <v>1066</v>
      </c>
      <c r="D2591" s="410"/>
      <c r="E2591" s="410"/>
      <c r="F2591" s="281" t="s">
        <v>890</v>
      </c>
      <c r="G2591">
        <f t="shared" ca="1" si="40"/>
        <v>0</v>
      </c>
    </row>
    <row r="2592" spans="1:7" ht="15.75" hidden="1" customHeight="1">
      <c r="A2592" s="411"/>
      <c r="B2592" s="407"/>
      <c r="C2592" s="410" t="s">
        <v>1067</v>
      </c>
      <c r="D2592" s="410"/>
      <c r="E2592" s="410"/>
      <c r="F2592" s="281" t="s">
        <v>890</v>
      </c>
      <c r="G2592">
        <f t="shared" ca="1" si="40"/>
        <v>1</v>
      </c>
    </row>
    <row r="2593" spans="1:7" ht="15.75" hidden="1" customHeight="1">
      <c r="A2593" s="411"/>
      <c r="B2593" s="407"/>
      <c r="C2593" s="410" t="s">
        <v>1068</v>
      </c>
      <c r="D2593" s="410"/>
      <c r="E2593" s="410"/>
      <c r="F2593" s="281" t="s">
        <v>890</v>
      </c>
      <c r="G2593">
        <f t="shared" ca="1" si="40"/>
        <v>3</v>
      </c>
    </row>
    <row r="2594" spans="1:7" ht="15.75" hidden="1" customHeight="1">
      <c r="A2594" s="411"/>
      <c r="B2594" s="407"/>
      <c r="C2594" s="410" t="s">
        <v>1069</v>
      </c>
      <c r="D2594" s="410" t="s">
        <v>1098</v>
      </c>
      <c r="E2594" s="410"/>
      <c r="F2594" s="281" t="s">
        <v>890</v>
      </c>
      <c r="G2594">
        <f t="shared" ca="1" si="40"/>
        <v>0</v>
      </c>
    </row>
    <row r="2595" spans="1:7" ht="15.75" hidden="1" customHeight="1">
      <c r="A2595" s="411"/>
      <c r="B2595" s="407"/>
      <c r="C2595" s="410"/>
      <c r="D2595" s="410" t="s">
        <v>1099</v>
      </c>
      <c r="E2595" s="410"/>
      <c r="F2595" s="281" t="s">
        <v>890</v>
      </c>
      <c r="G2595">
        <f t="shared" ca="1" si="40"/>
        <v>3</v>
      </c>
    </row>
    <row r="2596" spans="1:7" ht="15.75" hidden="1" customHeight="1">
      <c r="A2596" s="411"/>
      <c r="B2596" s="407"/>
      <c r="C2596" s="410"/>
      <c r="D2596" s="410" t="s">
        <v>1100</v>
      </c>
      <c r="E2596" s="410"/>
      <c r="F2596" s="281" t="s">
        <v>890</v>
      </c>
      <c r="G2596">
        <f t="shared" ca="1" si="40"/>
        <v>6</v>
      </c>
    </row>
    <row r="2597" spans="1:7" ht="26.25" hidden="1" customHeight="1">
      <c r="A2597" s="411"/>
      <c r="B2597" s="407" t="s">
        <v>1152</v>
      </c>
      <c r="C2597" s="410" t="s">
        <v>1071</v>
      </c>
      <c r="D2597" s="410" t="s">
        <v>1161</v>
      </c>
      <c r="E2597" s="280" t="s">
        <v>1114</v>
      </c>
      <c r="F2597" s="282" t="s">
        <v>824</v>
      </c>
      <c r="G2597">
        <f t="shared" ref="G2597:G2660" ca="1" si="41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0</v>
      </c>
    </row>
    <row r="2598" spans="1:7" hidden="1">
      <c r="A2598" s="411"/>
      <c r="B2598" s="407"/>
      <c r="C2598" s="410"/>
      <c r="D2598" s="410"/>
      <c r="E2598" s="280" t="s">
        <v>1115</v>
      </c>
      <c r="F2598" s="282" t="s">
        <v>824</v>
      </c>
      <c r="G2598">
        <f t="shared" ca="1" si="41"/>
        <v>1</v>
      </c>
    </row>
    <row r="2599" spans="1:7" ht="38.25" hidden="1">
      <c r="A2599" s="411"/>
      <c r="B2599" s="407"/>
      <c r="C2599" s="410"/>
      <c r="D2599" s="410"/>
      <c r="E2599" s="280" t="s">
        <v>1167</v>
      </c>
      <c r="F2599" s="282" t="s">
        <v>824</v>
      </c>
      <c r="G2599">
        <f t="shared" ca="1" si="41"/>
        <v>0</v>
      </c>
    </row>
    <row r="2600" spans="1:7" ht="15.75" hidden="1" customHeight="1">
      <c r="A2600" s="411"/>
      <c r="B2600" s="407"/>
      <c r="C2600" s="410"/>
      <c r="D2600" s="410" t="s">
        <v>1162</v>
      </c>
      <c r="E2600" s="410"/>
      <c r="F2600" s="282" t="s">
        <v>824</v>
      </c>
      <c r="G2600">
        <f t="shared" ca="1" si="41"/>
        <v>0</v>
      </c>
    </row>
    <row r="2601" spans="1:7" ht="15.75" hidden="1" customHeight="1">
      <c r="A2601" s="411"/>
      <c r="B2601" s="407"/>
      <c r="C2601" s="414" t="s">
        <v>1072</v>
      </c>
      <c r="D2601" s="410" t="s">
        <v>1103</v>
      </c>
      <c r="E2601" s="410"/>
      <c r="F2601" s="282" t="s">
        <v>824</v>
      </c>
      <c r="G2601">
        <f t="shared" ca="1" si="41"/>
        <v>24</v>
      </c>
    </row>
    <row r="2602" spans="1:7" ht="15.75" hidden="1" customHeight="1">
      <c r="A2602" s="411"/>
      <c r="B2602" s="407"/>
      <c r="C2602" s="414"/>
      <c r="D2602" s="410" t="s">
        <v>1104</v>
      </c>
      <c r="E2602" s="410"/>
      <c r="F2602" s="282" t="s">
        <v>824</v>
      </c>
      <c r="G2602" t="str">
        <f t="shared" ca="1" si="41"/>
        <v/>
      </c>
    </row>
    <row r="2603" spans="1:7" ht="15.75" hidden="1" customHeight="1">
      <c r="A2603" s="411"/>
      <c r="B2603" s="407"/>
      <c r="C2603" s="410" t="s">
        <v>1154</v>
      </c>
      <c r="D2603" s="410"/>
      <c r="E2603" s="410"/>
      <c r="F2603" s="282" t="s">
        <v>786</v>
      </c>
      <c r="G2603" t="str">
        <f t="shared" ca="1" si="41"/>
        <v>в первую смену</v>
      </c>
    </row>
    <row r="2604" spans="1:7" hidden="1">
      <c r="A2604" s="411"/>
      <c r="B2604" s="407"/>
      <c r="C2604" s="280"/>
      <c r="D2604" s="280"/>
      <c r="E2604" s="280" t="s">
        <v>1117</v>
      </c>
      <c r="F2604" s="282" t="s">
        <v>786</v>
      </c>
      <c r="G2604">
        <f t="shared" ca="1" si="41"/>
        <v>0</v>
      </c>
    </row>
    <row r="2605" spans="1:7" ht="15.75" hidden="1" customHeight="1">
      <c r="A2605" s="411"/>
      <c r="B2605" s="407"/>
      <c r="C2605" s="410" t="s">
        <v>1155</v>
      </c>
      <c r="D2605" s="410"/>
      <c r="E2605" s="410" t="s">
        <v>1118</v>
      </c>
      <c r="F2605" s="282" t="s">
        <v>786</v>
      </c>
      <c r="G2605">
        <f t="shared" ca="1" si="41"/>
        <v>0</v>
      </c>
    </row>
    <row r="2606" spans="1:7" hidden="1">
      <c r="A2606" s="411"/>
      <c r="B2606" s="407"/>
      <c r="C2606" s="410"/>
      <c r="D2606" s="410"/>
      <c r="E2606" s="410"/>
      <c r="F2606" s="282" t="s">
        <v>824</v>
      </c>
      <c r="G2606">
        <f t="shared" ca="1" si="41"/>
        <v>0</v>
      </c>
    </row>
    <row r="2607" spans="1:7" ht="15.75" hidden="1" customHeight="1">
      <c r="A2607" s="411"/>
      <c r="B2607" s="407"/>
      <c r="C2607" s="410"/>
      <c r="D2607" s="410"/>
      <c r="E2607" s="410" t="s">
        <v>1118</v>
      </c>
      <c r="F2607" s="282" t="s">
        <v>786</v>
      </c>
      <c r="G2607">
        <f t="shared" ca="1" si="41"/>
        <v>0</v>
      </c>
    </row>
    <row r="2608" spans="1:7" hidden="1">
      <c r="A2608" s="411"/>
      <c r="B2608" s="407"/>
      <c r="C2608" s="410"/>
      <c r="D2608" s="410"/>
      <c r="E2608" s="410"/>
      <c r="F2608" s="282" t="s">
        <v>824</v>
      </c>
      <c r="G2608">
        <f t="shared" ca="1" si="41"/>
        <v>0</v>
      </c>
    </row>
    <row r="2609" spans="1:7" ht="15.75" hidden="1" customHeight="1">
      <c r="A2609" s="411"/>
      <c r="B2609" s="410" t="s">
        <v>1153</v>
      </c>
      <c r="C2609" s="410"/>
      <c r="D2609" s="410"/>
      <c r="E2609" s="280" t="s">
        <v>1119</v>
      </c>
      <c r="F2609" s="282" t="s">
        <v>1125</v>
      </c>
      <c r="G2609">
        <f t="shared" ca="1" si="41"/>
        <v>1</v>
      </c>
    </row>
    <row r="2610" spans="1:7" hidden="1">
      <c r="A2610" s="411"/>
      <c r="B2610" s="410"/>
      <c r="C2610" s="410"/>
      <c r="D2610" s="410"/>
      <c r="E2610" s="280" t="s">
        <v>1120</v>
      </c>
      <c r="F2610" s="282" t="s">
        <v>824</v>
      </c>
      <c r="G2610">
        <f t="shared" ca="1" si="41"/>
        <v>24</v>
      </c>
    </row>
    <row r="2611" spans="1:7" ht="15.75" hidden="1" customHeight="1">
      <c r="A2611" s="411"/>
      <c r="B2611" s="407" t="s">
        <v>1062</v>
      </c>
      <c r="C2611" s="410" t="s">
        <v>1156</v>
      </c>
      <c r="D2611" s="410" t="s">
        <v>1105</v>
      </c>
      <c r="E2611" s="280" t="s">
        <v>1121</v>
      </c>
      <c r="F2611" s="282" t="s">
        <v>824</v>
      </c>
      <c r="G2611">
        <f t="shared" ca="1" si="41"/>
        <v>0</v>
      </c>
    </row>
    <row r="2612" spans="1:7" hidden="1">
      <c r="A2612" s="411"/>
      <c r="B2612" s="407"/>
      <c r="C2612" s="410"/>
      <c r="D2612" s="410"/>
      <c r="E2612" s="280" t="s">
        <v>1122</v>
      </c>
      <c r="F2612" s="282" t="s">
        <v>824</v>
      </c>
      <c r="G2612">
        <f t="shared" ca="1" si="41"/>
        <v>0</v>
      </c>
    </row>
    <row r="2613" spans="1:7" ht="15.75" hidden="1" customHeight="1">
      <c r="A2613" s="411"/>
      <c r="B2613" s="407"/>
      <c r="C2613" s="410"/>
      <c r="D2613" s="410" t="s">
        <v>1106</v>
      </c>
      <c r="E2613" s="280" t="s">
        <v>1121</v>
      </c>
      <c r="F2613" s="282" t="s">
        <v>824</v>
      </c>
      <c r="G2613">
        <f t="shared" ca="1" si="41"/>
        <v>10</v>
      </c>
    </row>
    <row r="2614" spans="1:7" hidden="1">
      <c r="A2614" s="411"/>
      <c r="B2614" s="407"/>
      <c r="C2614" s="410"/>
      <c r="D2614" s="410"/>
      <c r="E2614" s="280" t="s">
        <v>1122</v>
      </c>
      <c r="F2614" s="282" t="s">
        <v>824</v>
      </c>
      <c r="G2614">
        <f t="shared" ca="1" si="41"/>
        <v>0</v>
      </c>
    </row>
    <row r="2615" spans="1:7" ht="15.75" hidden="1" customHeight="1">
      <c r="A2615" s="411"/>
      <c r="B2615" s="407"/>
      <c r="C2615" s="410"/>
      <c r="D2615" s="410" t="s">
        <v>1107</v>
      </c>
      <c r="E2615" s="280" t="s">
        <v>1121</v>
      </c>
      <c r="F2615" s="282" t="s">
        <v>824</v>
      </c>
      <c r="G2615">
        <f t="shared" ca="1" si="41"/>
        <v>14</v>
      </c>
    </row>
    <row r="2616" spans="1:7" hidden="1">
      <c r="A2616" s="411"/>
      <c r="B2616" s="407"/>
      <c r="C2616" s="410"/>
      <c r="D2616" s="410"/>
      <c r="E2616" s="280" t="s">
        <v>1122</v>
      </c>
      <c r="F2616" s="282" t="s">
        <v>824</v>
      </c>
      <c r="G2616">
        <f t="shared" ca="1" si="41"/>
        <v>0</v>
      </c>
    </row>
    <row r="2617" spans="1:7" ht="15.75" hidden="1" customHeight="1">
      <c r="A2617" s="411"/>
      <c r="B2617" s="407"/>
      <c r="C2617" s="410"/>
      <c r="D2617" s="410" t="s">
        <v>1108</v>
      </c>
      <c r="E2617" s="280" t="s">
        <v>1121</v>
      </c>
      <c r="F2617" s="282" t="s">
        <v>824</v>
      </c>
      <c r="G2617">
        <f t="shared" ca="1" si="41"/>
        <v>0</v>
      </c>
    </row>
    <row r="2618" spans="1:7" hidden="1">
      <c r="A2618" s="411"/>
      <c r="B2618" s="407"/>
      <c r="C2618" s="410"/>
      <c r="D2618" s="410"/>
      <c r="E2618" s="280" t="s">
        <v>1122</v>
      </c>
      <c r="F2618" s="282" t="s">
        <v>824</v>
      </c>
      <c r="G2618">
        <f t="shared" ca="1" si="41"/>
        <v>0</v>
      </c>
    </row>
    <row r="2619" spans="1:7" ht="15.75" hidden="1" customHeight="1">
      <c r="A2619" s="411"/>
      <c r="B2619" s="407"/>
      <c r="C2619" s="410"/>
      <c r="D2619" s="410" t="s">
        <v>1109</v>
      </c>
      <c r="E2619" s="280" t="s">
        <v>1121</v>
      </c>
      <c r="F2619" s="282" t="s">
        <v>824</v>
      </c>
      <c r="G2619">
        <f t="shared" ca="1" si="41"/>
        <v>0</v>
      </c>
    </row>
    <row r="2620" spans="1:7" hidden="1">
      <c r="A2620" s="411"/>
      <c r="B2620" s="407"/>
      <c r="C2620" s="410"/>
      <c r="D2620" s="410"/>
      <c r="E2620" s="280" t="s">
        <v>1122</v>
      </c>
      <c r="F2620" s="282" t="s">
        <v>824</v>
      </c>
      <c r="G2620">
        <f t="shared" ca="1" si="41"/>
        <v>2</v>
      </c>
    </row>
    <row r="2621" spans="1:7" ht="15.75" hidden="1" customHeight="1">
      <c r="A2621" s="411"/>
      <c r="B2621" s="407"/>
      <c r="C2621" s="410"/>
      <c r="D2621" s="410" t="s">
        <v>1110</v>
      </c>
      <c r="E2621" s="280" t="s">
        <v>1121</v>
      </c>
      <c r="F2621" s="282" t="s">
        <v>824</v>
      </c>
      <c r="G2621">
        <f t="shared" ca="1" si="41"/>
        <v>0</v>
      </c>
    </row>
    <row r="2622" spans="1:7" hidden="1">
      <c r="A2622" s="411"/>
      <c r="B2622" s="407"/>
      <c r="C2622" s="410"/>
      <c r="D2622" s="410"/>
      <c r="E2622" s="280" t="s">
        <v>1122</v>
      </c>
      <c r="F2622" s="282" t="s">
        <v>824</v>
      </c>
      <c r="G2622">
        <f t="shared" ca="1" si="41"/>
        <v>0</v>
      </c>
    </row>
    <row r="2623" spans="1:7" ht="15.75" hidden="1" customHeight="1">
      <c r="A2623" s="411"/>
      <c r="B2623" s="407"/>
      <c r="C2623" s="410" t="s">
        <v>1157</v>
      </c>
      <c r="D2623" s="410" t="s">
        <v>1163</v>
      </c>
      <c r="E2623" s="410"/>
      <c r="F2623" s="282" t="s">
        <v>1130</v>
      </c>
      <c r="G2623">
        <f t="shared" ca="1" si="41"/>
        <v>0</v>
      </c>
    </row>
    <row r="2624" spans="1:7" ht="15.75" hidden="1" customHeight="1">
      <c r="A2624" s="411"/>
      <c r="B2624" s="407"/>
      <c r="C2624" s="410"/>
      <c r="D2624" s="410" t="s">
        <v>1164</v>
      </c>
      <c r="E2624" s="410"/>
      <c r="F2624" s="282" t="s">
        <v>824</v>
      </c>
      <c r="G2624">
        <f t="shared" ca="1" si="41"/>
        <v>24</v>
      </c>
    </row>
    <row r="2625" spans="1:7" ht="51.75" hidden="1" customHeight="1">
      <c r="A2625" s="407" t="s">
        <v>1150</v>
      </c>
      <c r="B2625" s="407"/>
      <c r="C2625" s="408" t="s">
        <v>1158</v>
      </c>
      <c r="D2625" s="409" t="s">
        <v>1165</v>
      </c>
      <c r="E2625" s="280" t="s">
        <v>1168</v>
      </c>
      <c r="F2625" s="282" t="s">
        <v>1130</v>
      </c>
      <c r="G2625">
        <f t="shared" ca="1" si="41"/>
        <v>19</v>
      </c>
    </row>
    <row r="2626" spans="1:7" ht="51" hidden="1">
      <c r="A2626" s="407"/>
      <c r="B2626" s="407"/>
      <c r="C2626" s="408"/>
      <c r="D2626" s="409"/>
      <c r="E2626" s="280" t="s">
        <v>1169</v>
      </c>
      <c r="F2626" s="282" t="s">
        <v>824</v>
      </c>
      <c r="G2626">
        <f t="shared" ca="1" si="41"/>
        <v>40</v>
      </c>
    </row>
    <row r="2627" spans="1:7" ht="25.5" hidden="1">
      <c r="A2627" s="407"/>
      <c r="B2627" s="407"/>
      <c r="C2627" s="408"/>
      <c r="D2627" s="409"/>
      <c r="E2627" s="280" t="s">
        <v>1170</v>
      </c>
      <c r="F2627" s="282" t="s">
        <v>824</v>
      </c>
      <c r="G2627">
        <f t="shared" ca="1" si="41"/>
        <v>8</v>
      </c>
    </row>
    <row r="2628" spans="1:7" ht="51.75" hidden="1" customHeight="1">
      <c r="A2628" s="407"/>
      <c r="B2628" s="407"/>
      <c r="C2628" s="408"/>
      <c r="D2628" s="409" t="s">
        <v>1166</v>
      </c>
      <c r="E2628" s="280" t="s">
        <v>1171</v>
      </c>
      <c r="F2628" s="282" t="s">
        <v>1130</v>
      </c>
      <c r="G2628">
        <f t="shared" ca="1" si="41"/>
        <v>4</v>
      </c>
    </row>
    <row r="2629" spans="1:7" ht="51" hidden="1">
      <c r="A2629" s="407"/>
      <c r="B2629" s="407"/>
      <c r="C2629" s="408"/>
      <c r="D2629" s="409"/>
      <c r="E2629" s="280" t="s">
        <v>1169</v>
      </c>
      <c r="F2629" s="282" t="s">
        <v>824</v>
      </c>
      <c r="G2629">
        <f t="shared" ca="1" si="41"/>
        <v>5</v>
      </c>
    </row>
    <row r="2630" spans="1:7" ht="25.5" hidden="1">
      <c r="A2630" s="407"/>
      <c r="B2630" s="407"/>
      <c r="C2630" s="408"/>
      <c r="D2630" s="409"/>
      <c r="E2630" s="280" t="s">
        <v>1170</v>
      </c>
      <c r="F2630" s="282" t="s">
        <v>824</v>
      </c>
      <c r="G2630">
        <f t="shared" ca="1" si="41"/>
        <v>1</v>
      </c>
    </row>
    <row r="2631" spans="1:7" ht="15.75" hidden="1" customHeight="1">
      <c r="A2631" s="407"/>
      <c r="B2631" s="407"/>
      <c r="C2631" s="408" t="s">
        <v>1159</v>
      </c>
      <c r="D2631" s="408"/>
      <c r="E2631" s="408"/>
      <c r="F2631" s="282" t="s">
        <v>824</v>
      </c>
      <c r="G2631">
        <f t="shared" ca="1" si="41"/>
        <v>0</v>
      </c>
    </row>
    <row r="2632" spans="1:7" ht="15.75" hidden="1" customHeight="1">
      <c r="A2632" s="407"/>
      <c r="B2632" s="407"/>
      <c r="C2632" s="408" t="s">
        <v>1160</v>
      </c>
      <c r="D2632" s="408"/>
      <c r="E2632" s="408"/>
      <c r="F2632" s="282" t="s">
        <v>824</v>
      </c>
      <c r="G2632">
        <f t="shared" ca="1" si="41"/>
        <v>24</v>
      </c>
    </row>
    <row r="2633" spans="1:7" hidden="1">
      <c r="A2633" s="411" t="s">
        <v>1149</v>
      </c>
      <c r="B2633" s="412" t="s">
        <v>1488</v>
      </c>
      <c r="C2633" s="412"/>
      <c r="D2633" s="412"/>
      <c r="E2633" s="412"/>
      <c r="F2633" s="277" t="s">
        <v>786</v>
      </c>
      <c r="G2633" t="str">
        <f t="shared" ca="1" si="41"/>
        <v>NULL</v>
      </c>
    </row>
    <row r="2634" spans="1:7" ht="15.75" hidden="1" customHeight="1">
      <c r="A2634" s="411"/>
      <c r="B2634" s="407" t="s">
        <v>1060</v>
      </c>
      <c r="C2634" s="413" t="s">
        <v>1065</v>
      </c>
      <c r="D2634" s="413"/>
      <c r="E2634" s="413"/>
      <c r="F2634" s="279" t="s">
        <v>890</v>
      </c>
      <c r="G2634" t="str">
        <f t="shared" ca="1" si="41"/>
        <v>NULL</v>
      </c>
    </row>
    <row r="2635" spans="1:7" ht="15.75" hidden="1" customHeight="1">
      <c r="A2635" s="411"/>
      <c r="B2635" s="407"/>
      <c r="C2635" s="410" t="s">
        <v>1066</v>
      </c>
      <c r="D2635" s="410"/>
      <c r="E2635" s="410"/>
      <c r="F2635" s="281" t="s">
        <v>890</v>
      </c>
      <c r="G2635" t="str">
        <f t="shared" ca="1" si="41"/>
        <v>NULL</v>
      </c>
    </row>
    <row r="2636" spans="1:7" ht="15.75" hidden="1" customHeight="1">
      <c r="A2636" s="411"/>
      <c r="B2636" s="407"/>
      <c r="C2636" s="410" t="s">
        <v>1067</v>
      </c>
      <c r="D2636" s="410"/>
      <c r="E2636" s="410"/>
      <c r="F2636" s="281" t="s">
        <v>890</v>
      </c>
      <c r="G2636" t="str">
        <f t="shared" ca="1" si="41"/>
        <v>NULL</v>
      </c>
    </row>
    <row r="2637" spans="1:7" ht="15.75" hidden="1" customHeight="1">
      <c r="A2637" s="411"/>
      <c r="B2637" s="407"/>
      <c r="C2637" s="410" t="s">
        <v>1068</v>
      </c>
      <c r="D2637" s="410"/>
      <c r="E2637" s="410"/>
      <c r="F2637" s="281" t="s">
        <v>890</v>
      </c>
      <c r="G2637" t="str">
        <f t="shared" ca="1" si="41"/>
        <v>NULL</v>
      </c>
    </row>
    <row r="2638" spans="1:7" ht="15.75" hidden="1" customHeight="1">
      <c r="A2638" s="411"/>
      <c r="B2638" s="407"/>
      <c r="C2638" s="410" t="s">
        <v>1069</v>
      </c>
      <c r="D2638" s="410" t="s">
        <v>1098</v>
      </c>
      <c r="E2638" s="410"/>
      <c r="F2638" s="281" t="s">
        <v>890</v>
      </c>
      <c r="G2638" t="str">
        <f t="shared" ca="1" si="41"/>
        <v>NULL</v>
      </c>
    </row>
    <row r="2639" spans="1:7" ht="15.75" hidden="1" customHeight="1">
      <c r="A2639" s="411"/>
      <c r="B2639" s="407"/>
      <c r="C2639" s="410"/>
      <c r="D2639" s="410" t="s">
        <v>1099</v>
      </c>
      <c r="E2639" s="410"/>
      <c r="F2639" s="281" t="s">
        <v>890</v>
      </c>
      <c r="G2639" t="str">
        <f t="shared" ca="1" si="41"/>
        <v>NULL</v>
      </c>
    </row>
    <row r="2640" spans="1:7" ht="15.75" hidden="1" customHeight="1">
      <c r="A2640" s="411"/>
      <c r="B2640" s="407"/>
      <c r="C2640" s="410"/>
      <c r="D2640" s="410" t="s">
        <v>1100</v>
      </c>
      <c r="E2640" s="410"/>
      <c r="F2640" s="281" t="s">
        <v>890</v>
      </c>
      <c r="G2640" t="str">
        <f t="shared" ca="1" si="41"/>
        <v>NULL</v>
      </c>
    </row>
    <row r="2641" spans="1:7" ht="26.25" hidden="1" customHeight="1">
      <c r="A2641" s="411"/>
      <c r="B2641" s="407" t="s">
        <v>1152</v>
      </c>
      <c r="C2641" s="410" t="s">
        <v>1071</v>
      </c>
      <c r="D2641" s="410" t="s">
        <v>1161</v>
      </c>
      <c r="E2641" s="280" t="s">
        <v>1114</v>
      </c>
      <c r="F2641" s="282" t="s">
        <v>824</v>
      </c>
      <c r="G2641" t="str">
        <f t="shared" ca="1" si="41"/>
        <v>NULL</v>
      </c>
    </row>
    <row r="2642" spans="1:7" hidden="1">
      <c r="A2642" s="411"/>
      <c r="B2642" s="407"/>
      <c r="C2642" s="410"/>
      <c r="D2642" s="410"/>
      <c r="E2642" s="280" t="s">
        <v>1115</v>
      </c>
      <c r="F2642" s="282" t="s">
        <v>824</v>
      </c>
      <c r="G2642" t="str">
        <f t="shared" ca="1" si="41"/>
        <v>NULL</v>
      </c>
    </row>
    <row r="2643" spans="1:7" ht="38.25" hidden="1">
      <c r="A2643" s="411"/>
      <c r="B2643" s="407"/>
      <c r="C2643" s="410"/>
      <c r="D2643" s="410"/>
      <c r="E2643" s="280" t="s">
        <v>1167</v>
      </c>
      <c r="F2643" s="282" t="s">
        <v>824</v>
      </c>
      <c r="G2643" t="str">
        <f t="shared" ca="1" si="41"/>
        <v>NULL</v>
      </c>
    </row>
    <row r="2644" spans="1:7" ht="15.75" hidden="1" customHeight="1">
      <c r="A2644" s="411"/>
      <c r="B2644" s="407"/>
      <c r="C2644" s="410"/>
      <c r="D2644" s="410" t="s">
        <v>1162</v>
      </c>
      <c r="E2644" s="410"/>
      <c r="F2644" s="282" t="s">
        <v>824</v>
      </c>
      <c r="G2644" t="str">
        <f t="shared" ca="1" si="41"/>
        <v>NULL</v>
      </c>
    </row>
    <row r="2645" spans="1:7" ht="15.75" hidden="1" customHeight="1">
      <c r="A2645" s="411"/>
      <c r="B2645" s="407"/>
      <c r="C2645" s="414" t="s">
        <v>1072</v>
      </c>
      <c r="D2645" s="410" t="s">
        <v>1103</v>
      </c>
      <c r="E2645" s="410"/>
      <c r="F2645" s="282" t="s">
        <v>824</v>
      </c>
      <c r="G2645" t="str">
        <f t="shared" ca="1" si="41"/>
        <v>NULL</v>
      </c>
    </row>
    <row r="2646" spans="1:7" ht="15.75" hidden="1" customHeight="1">
      <c r="A2646" s="411"/>
      <c r="B2646" s="407"/>
      <c r="C2646" s="414"/>
      <c r="D2646" s="410" t="s">
        <v>1104</v>
      </c>
      <c r="E2646" s="410"/>
      <c r="F2646" s="282" t="s">
        <v>824</v>
      </c>
      <c r="G2646" t="str">
        <f t="shared" ca="1" si="41"/>
        <v>NULL</v>
      </c>
    </row>
    <row r="2647" spans="1:7" ht="15.75" hidden="1" customHeight="1">
      <c r="A2647" s="411"/>
      <c r="B2647" s="407"/>
      <c r="C2647" s="410" t="s">
        <v>1154</v>
      </c>
      <c r="D2647" s="410"/>
      <c r="E2647" s="410"/>
      <c r="F2647" s="282" t="s">
        <v>786</v>
      </c>
      <c r="G2647" t="str">
        <f t="shared" ca="1" si="41"/>
        <v>NULL</v>
      </c>
    </row>
    <row r="2648" spans="1:7" hidden="1">
      <c r="A2648" s="411"/>
      <c r="B2648" s="407"/>
      <c r="C2648" s="280"/>
      <c r="D2648" s="280"/>
      <c r="E2648" s="280" t="s">
        <v>1117</v>
      </c>
      <c r="F2648" s="282" t="s">
        <v>786</v>
      </c>
      <c r="G2648" t="str">
        <f t="shared" ca="1" si="41"/>
        <v>NULL</v>
      </c>
    </row>
    <row r="2649" spans="1:7" ht="15.75" hidden="1" customHeight="1">
      <c r="A2649" s="411"/>
      <c r="B2649" s="407"/>
      <c r="C2649" s="410" t="s">
        <v>1155</v>
      </c>
      <c r="D2649" s="410"/>
      <c r="E2649" s="410" t="s">
        <v>1118</v>
      </c>
      <c r="F2649" s="282" t="s">
        <v>786</v>
      </c>
      <c r="G2649" t="str">
        <f t="shared" ca="1" si="41"/>
        <v>NULL</v>
      </c>
    </row>
    <row r="2650" spans="1:7" hidden="1">
      <c r="A2650" s="411"/>
      <c r="B2650" s="407"/>
      <c r="C2650" s="410"/>
      <c r="D2650" s="410"/>
      <c r="E2650" s="410"/>
      <c r="F2650" s="282" t="s">
        <v>824</v>
      </c>
      <c r="G2650" t="str">
        <f t="shared" ca="1" si="41"/>
        <v>NULL</v>
      </c>
    </row>
    <row r="2651" spans="1:7" ht="15.75" hidden="1" customHeight="1">
      <c r="A2651" s="411"/>
      <c r="B2651" s="407"/>
      <c r="C2651" s="410"/>
      <c r="D2651" s="410"/>
      <c r="E2651" s="410" t="s">
        <v>1118</v>
      </c>
      <c r="F2651" s="282" t="s">
        <v>786</v>
      </c>
      <c r="G2651" t="str">
        <f t="shared" ca="1" si="41"/>
        <v>NULL</v>
      </c>
    </row>
    <row r="2652" spans="1:7" hidden="1">
      <c r="A2652" s="411"/>
      <c r="B2652" s="407"/>
      <c r="C2652" s="410"/>
      <c r="D2652" s="410"/>
      <c r="E2652" s="410"/>
      <c r="F2652" s="282" t="s">
        <v>824</v>
      </c>
      <c r="G2652" t="str">
        <f t="shared" ca="1" si="41"/>
        <v>NULL</v>
      </c>
    </row>
    <row r="2653" spans="1:7" ht="15.75" hidden="1" customHeight="1">
      <c r="A2653" s="411"/>
      <c r="B2653" s="410" t="s">
        <v>1153</v>
      </c>
      <c r="C2653" s="410"/>
      <c r="D2653" s="410"/>
      <c r="E2653" s="280" t="s">
        <v>1119</v>
      </c>
      <c r="F2653" s="282" t="s">
        <v>1125</v>
      </c>
      <c r="G2653" t="str">
        <f t="shared" ca="1" si="41"/>
        <v>NULL</v>
      </c>
    </row>
    <row r="2654" spans="1:7" hidden="1">
      <c r="A2654" s="411"/>
      <c r="B2654" s="410"/>
      <c r="C2654" s="410"/>
      <c r="D2654" s="410"/>
      <c r="E2654" s="280" t="s">
        <v>1120</v>
      </c>
      <c r="F2654" s="282" t="s">
        <v>824</v>
      </c>
      <c r="G2654" t="str">
        <f t="shared" ca="1" si="41"/>
        <v>NULL</v>
      </c>
    </row>
    <row r="2655" spans="1:7" ht="15.75" hidden="1" customHeight="1">
      <c r="A2655" s="411"/>
      <c r="B2655" s="407" t="s">
        <v>1062</v>
      </c>
      <c r="C2655" s="410" t="s">
        <v>1156</v>
      </c>
      <c r="D2655" s="410" t="s">
        <v>1105</v>
      </c>
      <c r="E2655" s="280" t="s">
        <v>1121</v>
      </c>
      <c r="F2655" s="282" t="s">
        <v>824</v>
      </c>
      <c r="G2655" t="str">
        <f t="shared" ca="1" si="41"/>
        <v>NULL</v>
      </c>
    </row>
    <row r="2656" spans="1:7" hidden="1">
      <c r="A2656" s="411"/>
      <c r="B2656" s="407"/>
      <c r="C2656" s="410"/>
      <c r="D2656" s="410"/>
      <c r="E2656" s="280" t="s">
        <v>1122</v>
      </c>
      <c r="F2656" s="282" t="s">
        <v>824</v>
      </c>
      <c r="G2656" t="str">
        <f t="shared" ca="1" si="41"/>
        <v>NULL</v>
      </c>
    </row>
    <row r="2657" spans="1:7" ht="15.75" hidden="1" customHeight="1">
      <c r="A2657" s="411"/>
      <c r="B2657" s="407"/>
      <c r="C2657" s="410"/>
      <c r="D2657" s="410" t="s">
        <v>1106</v>
      </c>
      <c r="E2657" s="280" t="s">
        <v>1121</v>
      </c>
      <c r="F2657" s="282" t="s">
        <v>824</v>
      </c>
      <c r="G2657" t="str">
        <f t="shared" ca="1" si="41"/>
        <v>NULL</v>
      </c>
    </row>
    <row r="2658" spans="1:7" hidden="1">
      <c r="A2658" s="411"/>
      <c r="B2658" s="407"/>
      <c r="C2658" s="410"/>
      <c r="D2658" s="410"/>
      <c r="E2658" s="280" t="s">
        <v>1122</v>
      </c>
      <c r="F2658" s="282" t="s">
        <v>824</v>
      </c>
      <c r="G2658" t="str">
        <f t="shared" ca="1" si="41"/>
        <v>NULL</v>
      </c>
    </row>
    <row r="2659" spans="1:7" ht="15.75" hidden="1" customHeight="1">
      <c r="A2659" s="411"/>
      <c r="B2659" s="407"/>
      <c r="C2659" s="410"/>
      <c r="D2659" s="410" t="s">
        <v>1107</v>
      </c>
      <c r="E2659" s="280" t="s">
        <v>1121</v>
      </c>
      <c r="F2659" s="282" t="s">
        <v>824</v>
      </c>
      <c r="G2659" t="str">
        <f t="shared" ca="1" si="41"/>
        <v>NULL</v>
      </c>
    </row>
    <row r="2660" spans="1:7" hidden="1">
      <c r="A2660" s="411"/>
      <c r="B2660" s="407"/>
      <c r="C2660" s="410"/>
      <c r="D2660" s="410"/>
      <c r="E2660" s="280" t="s">
        <v>1122</v>
      </c>
      <c r="F2660" s="282" t="s">
        <v>824</v>
      </c>
      <c r="G2660" t="str">
        <f t="shared" ca="1" si="41"/>
        <v>NULL</v>
      </c>
    </row>
    <row r="2661" spans="1:7" ht="15.75" hidden="1" customHeight="1">
      <c r="A2661" s="411"/>
      <c r="B2661" s="407"/>
      <c r="C2661" s="410"/>
      <c r="D2661" s="410" t="s">
        <v>1108</v>
      </c>
      <c r="E2661" s="280" t="s">
        <v>1121</v>
      </c>
      <c r="F2661" s="282" t="s">
        <v>824</v>
      </c>
      <c r="G2661" t="str">
        <f t="shared" ref="G2661:G2724" ca="1" si="42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NULL</v>
      </c>
    </row>
    <row r="2662" spans="1:7" hidden="1">
      <c r="A2662" s="411"/>
      <c r="B2662" s="407"/>
      <c r="C2662" s="410"/>
      <c r="D2662" s="410"/>
      <c r="E2662" s="280" t="s">
        <v>1122</v>
      </c>
      <c r="F2662" s="282" t="s">
        <v>824</v>
      </c>
      <c r="G2662" t="str">
        <f t="shared" ca="1" si="42"/>
        <v>NULL</v>
      </c>
    </row>
    <row r="2663" spans="1:7" ht="15.75" hidden="1" customHeight="1">
      <c r="A2663" s="411"/>
      <c r="B2663" s="407"/>
      <c r="C2663" s="410"/>
      <c r="D2663" s="410" t="s">
        <v>1109</v>
      </c>
      <c r="E2663" s="280" t="s">
        <v>1121</v>
      </c>
      <c r="F2663" s="282" t="s">
        <v>824</v>
      </c>
      <c r="G2663" t="str">
        <f t="shared" ca="1" si="42"/>
        <v>NULL</v>
      </c>
    </row>
    <row r="2664" spans="1:7" hidden="1">
      <c r="A2664" s="411"/>
      <c r="B2664" s="407"/>
      <c r="C2664" s="410"/>
      <c r="D2664" s="410"/>
      <c r="E2664" s="280" t="s">
        <v>1122</v>
      </c>
      <c r="F2664" s="282" t="s">
        <v>824</v>
      </c>
      <c r="G2664" t="str">
        <f t="shared" ca="1" si="42"/>
        <v>NULL</v>
      </c>
    </row>
    <row r="2665" spans="1:7" ht="15.75" hidden="1" customHeight="1">
      <c r="A2665" s="411"/>
      <c r="B2665" s="407"/>
      <c r="C2665" s="410"/>
      <c r="D2665" s="410" t="s">
        <v>1110</v>
      </c>
      <c r="E2665" s="280" t="s">
        <v>1121</v>
      </c>
      <c r="F2665" s="282" t="s">
        <v>824</v>
      </c>
      <c r="G2665" t="str">
        <f t="shared" ca="1" si="42"/>
        <v>NULL</v>
      </c>
    </row>
    <row r="2666" spans="1:7" hidden="1">
      <c r="A2666" s="411"/>
      <c r="B2666" s="407"/>
      <c r="C2666" s="410"/>
      <c r="D2666" s="410"/>
      <c r="E2666" s="280" t="s">
        <v>1122</v>
      </c>
      <c r="F2666" s="282" t="s">
        <v>824</v>
      </c>
      <c r="G2666" t="str">
        <f t="shared" ca="1" si="42"/>
        <v>NULL</v>
      </c>
    </row>
    <row r="2667" spans="1:7" ht="15.75" hidden="1" customHeight="1">
      <c r="A2667" s="411"/>
      <c r="B2667" s="407"/>
      <c r="C2667" s="410" t="s">
        <v>1157</v>
      </c>
      <c r="D2667" s="410" t="s">
        <v>1163</v>
      </c>
      <c r="E2667" s="410"/>
      <c r="F2667" s="282" t="s">
        <v>1130</v>
      </c>
      <c r="G2667" t="str">
        <f t="shared" ca="1" si="42"/>
        <v>NULL</v>
      </c>
    </row>
    <row r="2668" spans="1:7" ht="15.75" hidden="1" customHeight="1">
      <c r="A2668" s="411"/>
      <c r="B2668" s="407"/>
      <c r="C2668" s="410"/>
      <c r="D2668" s="410" t="s">
        <v>1164</v>
      </c>
      <c r="E2668" s="410"/>
      <c r="F2668" s="282" t="s">
        <v>824</v>
      </c>
      <c r="G2668" t="str">
        <f t="shared" ca="1" si="42"/>
        <v>NULL</v>
      </c>
    </row>
    <row r="2669" spans="1:7" ht="51.75" hidden="1" customHeight="1">
      <c r="A2669" s="407" t="s">
        <v>1150</v>
      </c>
      <c r="B2669" s="407"/>
      <c r="C2669" s="408" t="s">
        <v>1158</v>
      </c>
      <c r="D2669" s="409" t="s">
        <v>1165</v>
      </c>
      <c r="E2669" s="280" t="s">
        <v>1168</v>
      </c>
      <c r="F2669" s="282" t="s">
        <v>1130</v>
      </c>
      <c r="G2669" t="str">
        <f t="shared" ca="1" si="42"/>
        <v>NULL</v>
      </c>
    </row>
    <row r="2670" spans="1:7" ht="51" hidden="1">
      <c r="A2670" s="407"/>
      <c r="B2670" s="407"/>
      <c r="C2670" s="408"/>
      <c r="D2670" s="409"/>
      <c r="E2670" s="280" t="s">
        <v>1169</v>
      </c>
      <c r="F2670" s="282" t="s">
        <v>824</v>
      </c>
      <c r="G2670" t="str">
        <f t="shared" ca="1" si="42"/>
        <v>NULL</v>
      </c>
    </row>
    <row r="2671" spans="1:7" ht="25.5" hidden="1">
      <c r="A2671" s="407"/>
      <c r="B2671" s="407"/>
      <c r="C2671" s="408"/>
      <c r="D2671" s="409"/>
      <c r="E2671" s="280" t="s">
        <v>1170</v>
      </c>
      <c r="F2671" s="282" t="s">
        <v>824</v>
      </c>
      <c r="G2671" t="str">
        <f t="shared" ca="1" si="42"/>
        <v>NULL</v>
      </c>
    </row>
    <row r="2672" spans="1:7" ht="51.75" hidden="1" customHeight="1">
      <c r="A2672" s="407"/>
      <c r="B2672" s="407"/>
      <c r="C2672" s="408"/>
      <c r="D2672" s="409" t="s">
        <v>1166</v>
      </c>
      <c r="E2672" s="280" t="s">
        <v>1171</v>
      </c>
      <c r="F2672" s="282" t="s">
        <v>1130</v>
      </c>
      <c r="G2672" t="str">
        <f t="shared" ca="1" si="42"/>
        <v>NULL</v>
      </c>
    </row>
    <row r="2673" spans="1:7" ht="51" hidden="1">
      <c r="A2673" s="407"/>
      <c r="B2673" s="407"/>
      <c r="C2673" s="408"/>
      <c r="D2673" s="409"/>
      <c r="E2673" s="280" t="s">
        <v>1169</v>
      </c>
      <c r="F2673" s="282" t="s">
        <v>824</v>
      </c>
      <c r="G2673" t="str">
        <f t="shared" ca="1" si="42"/>
        <v>NULL</v>
      </c>
    </row>
    <row r="2674" spans="1:7" ht="25.5" hidden="1">
      <c r="A2674" s="407"/>
      <c r="B2674" s="407"/>
      <c r="C2674" s="408"/>
      <c r="D2674" s="409"/>
      <c r="E2674" s="280" t="s">
        <v>1170</v>
      </c>
      <c r="F2674" s="282" t="s">
        <v>824</v>
      </c>
      <c r="G2674" t="str">
        <f t="shared" ca="1" si="42"/>
        <v>NULL</v>
      </c>
    </row>
    <row r="2675" spans="1:7" ht="15.75" hidden="1" customHeight="1">
      <c r="A2675" s="407"/>
      <c r="B2675" s="407"/>
      <c r="C2675" s="408" t="s">
        <v>1159</v>
      </c>
      <c r="D2675" s="408"/>
      <c r="E2675" s="408"/>
      <c r="F2675" s="282" t="s">
        <v>824</v>
      </c>
      <c r="G2675" t="str">
        <f t="shared" ca="1" si="42"/>
        <v>NULL</v>
      </c>
    </row>
    <row r="2676" spans="1:7" ht="15.75" hidden="1" customHeight="1">
      <c r="A2676" s="407"/>
      <c r="B2676" s="407"/>
      <c r="C2676" s="408" t="s">
        <v>1160</v>
      </c>
      <c r="D2676" s="408"/>
      <c r="E2676" s="408"/>
      <c r="F2676" s="282" t="s">
        <v>824</v>
      </c>
      <c r="G2676" t="str">
        <f t="shared" ca="1" si="42"/>
        <v>NULL</v>
      </c>
    </row>
    <row r="2677" spans="1:7" hidden="1">
      <c r="A2677" s="411" t="s">
        <v>1149</v>
      </c>
      <c r="B2677" s="412" t="s">
        <v>1488</v>
      </c>
      <c r="C2677" s="412"/>
      <c r="D2677" s="412"/>
      <c r="E2677" s="412"/>
      <c r="F2677" s="277" t="s">
        <v>786</v>
      </c>
      <c r="G2677" t="str">
        <f t="shared" ca="1" si="42"/>
        <v>NULL</v>
      </c>
    </row>
    <row r="2678" spans="1:7" ht="15.75" hidden="1" customHeight="1">
      <c r="A2678" s="411"/>
      <c r="B2678" s="407" t="s">
        <v>1060</v>
      </c>
      <c r="C2678" s="413" t="s">
        <v>1065</v>
      </c>
      <c r="D2678" s="413"/>
      <c r="E2678" s="413"/>
      <c r="F2678" s="279" t="s">
        <v>890</v>
      </c>
      <c r="G2678" t="str">
        <f t="shared" ca="1" si="42"/>
        <v>NULL</v>
      </c>
    </row>
    <row r="2679" spans="1:7" ht="15.75" hidden="1" customHeight="1">
      <c r="A2679" s="411"/>
      <c r="B2679" s="407"/>
      <c r="C2679" s="410" t="s">
        <v>1066</v>
      </c>
      <c r="D2679" s="410"/>
      <c r="E2679" s="410"/>
      <c r="F2679" s="281" t="s">
        <v>890</v>
      </c>
      <c r="G2679" t="str">
        <f t="shared" ca="1" si="42"/>
        <v>NULL</v>
      </c>
    </row>
    <row r="2680" spans="1:7" ht="15.75" hidden="1" customHeight="1">
      <c r="A2680" s="411"/>
      <c r="B2680" s="407"/>
      <c r="C2680" s="410" t="s">
        <v>1067</v>
      </c>
      <c r="D2680" s="410"/>
      <c r="E2680" s="410"/>
      <c r="F2680" s="281" t="s">
        <v>890</v>
      </c>
      <c r="G2680" t="str">
        <f t="shared" ca="1" si="42"/>
        <v>NULL</v>
      </c>
    </row>
    <row r="2681" spans="1:7" ht="15.75" hidden="1" customHeight="1">
      <c r="A2681" s="411"/>
      <c r="B2681" s="407"/>
      <c r="C2681" s="410" t="s">
        <v>1068</v>
      </c>
      <c r="D2681" s="410"/>
      <c r="E2681" s="410"/>
      <c r="F2681" s="281" t="s">
        <v>890</v>
      </c>
      <c r="G2681" t="str">
        <f t="shared" ca="1" si="42"/>
        <v>NULL</v>
      </c>
    </row>
    <row r="2682" spans="1:7" ht="15.75" hidden="1" customHeight="1">
      <c r="A2682" s="411"/>
      <c r="B2682" s="407"/>
      <c r="C2682" s="410" t="s">
        <v>1069</v>
      </c>
      <c r="D2682" s="410" t="s">
        <v>1098</v>
      </c>
      <c r="E2682" s="410"/>
      <c r="F2682" s="281" t="s">
        <v>890</v>
      </c>
      <c r="G2682" t="str">
        <f t="shared" ca="1" si="42"/>
        <v>NULL</v>
      </c>
    </row>
    <row r="2683" spans="1:7" ht="15.75" hidden="1" customHeight="1">
      <c r="A2683" s="411"/>
      <c r="B2683" s="407"/>
      <c r="C2683" s="410"/>
      <c r="D2683" s="410" t="s">
        <v>1099</v>
      </c>
      <c r="E2683" s="410"/>
      <c r="F2683" s="281" t="s">
        <v>890</v>
      </c>
      <c r="G2683" t="str">
        <f t="shared" ca="1" si="42"/>
        <v>NULL</v>
      </c>
    </row>
    <row r="2684" spans="1:7" ht="15.75" hidden="1" customHeight="1">
      <c r="A2684" s="411"/>
      <c r="B2684" s="407"/>
      <c r="C2684" s="410"/>
      <c r="D2684" s="410" t="s">
        <v>1100</v>
      </c>
      <c r="E2684" s="410"/>
      <c r="F2684" s="281" t="s">
        <v>890</v>
      </c>
      <c r="G2684" t="str">
        <f t="shared" ca="1" si="42"/>
        <v>NULL</v>
      </c>
    </row>
    <row r="2685" spans="1:7" ht="26.25" hidden="1" customHeight="1">
      <c r="A2685" s="411"/>
      <c r="B2685" s="407" t="s">
        <v>1152</v>
      </c>
      <c r="C2685" s="410" t="s">
        <v>1071</v>
      </c>
      <c r="D2685" s="410" t="s">
        <v>1161</v>
      </c>
      <c r="E2685" s="280" t="s">
        <v>1114</v>
      </c>
      <c r="F2685" s="282" t="s">
        <v>824</v>
      </c>
      <c r="G2685" t="str">
        <f t="shared" ca="1" si="42"/>
        <v>NULL</v>
      </c>
    </row>
    <row r="2686" spans="1:7" hidden="1">
      <c r="A2686" s="411"/>
      <c r="B2686" s="407"/>
      <c r="C2686" s="410"/>
      <c r="D2686" s="410"/>
      <c r="E2686" s="280" t="s">
        <v>1115</v>
      </c>
      <c r="F2686" s="282" t="s">
        <v>824</v>
      </c>
      <c r="G2686" t="str">
        <f t="shared" ca="1" si="42"/>
        <v>NULL</v>
      </c>
    </row>
    <row r="2687" spans="1:7" ht="38.25" hidden="1">
      <c r="A2687" s="411"/>
      <c r="B2687" s="407"/>
      <c r="C2687" s="410"/>
      <c r="D2687" s="410"/>
      <c r="E2687" s="280" t="s">
        <v>1167</v>
      </c>
      <c r="F2687" s="282" t="s">
        <v>824</v>
      </c>
      <c r="G2687" t="str">
        <f t="shared" ca="1" si="42"/>
        <v>NULL</v>
      </c>
    </row>
    <row r="2688" spans="1:7" ht="15.75" hidden="1" customHeight="1">
      <c r="A2688" s="411"/>
      <c r="B2688" s="407"/>
      <c r="C2688" s="410"/>
      <c r="D2688" s="410" t="s">
        <v>1162</v>
      </c>
      <c r="E2688" s="410"/>
      <c r="F2688" s="282" t="s">
        <v>824</v>
      </c>
      <c r="G2688" t="str">
        <f t="shared" ca="1" si="42"/>
        <v>NULL</v>
      </c>
    </row>
    <row r="2689" spans="1:7" ht="15.75" hidden="1" customHeight="1">
      <c r="A2689" s="411"/>
      <c r="B2689" s="407"/>
      <c r="C2689" s="414" t="s">
        <v>1072</v>
      </c>
      <c r="D2689" s="410" t="s">
        <v>1103</v>
      </c>
      <c r="E2689" s="410"/>
      <c r="F2689" s="282" t="s">
        <v>824</v>
      </c>
      <c r="G2689" t="str">
        <f t="shared" ca="1" si="42"/>
        <v>NULL</v>
      </c>
    </row>
    <row r="2690" spans="1:7" ht="15.75" hidden="1" customHeight="1">
      <c r="A2690" s="411"/>
      <c r="B2690" s="407"/>
      <c r="C2690" s="414"/>
      <c r="D2690" s="410" t="s">
        <v>1104</v>
      </c>
      <c r="E2690" s="410"/>
      <c r="F2690" s="282" t="s">
        <v>824</v>
      </c>
      <c r="G2690" t="str">
        <f t="shared" ca="1" si="42"/>
        <v>NULL</v>
      </c>
    </row>
    <row r="2691" spans="1:7" ht="15.75" hidden="1" customHeight="1">
      <c r="A2691" s="411"/>
      <c r="B2691" s="407"/>
      <c r="C2691" s="410" t="s">
        <v>1154</v>
      </c>
      <c r="D2691" s="410"/>
      <c r="E2691" s="410"/>
      <c r="F2691" s="282" t="s">
        <v>786</v>
      </c>
      <c r="G2691" t="str">
        <f t="shared" ca="1" si="42"/>
        <v>NULL</v>
      </c>
    </row>
    <row r="2692" spans="1:7" hidden="1">
      <c r="A2692" s="411"/>
      <c r="B2692" s="407"/>
      <c r="C2692" s="280"/>
      <c r="D2692" s="280"/>
      <c r="E2692" s="280" t="s">
        <v>1117</v>
      </c>
      <c r="F2692" s="282" t="s">
        <v>786</v>
      </c>
      <c r="G2692" t="str">
        <f t="shared" ca="1" si="42"/>
        <v>NULL</v>
      </c>
    </row>
    <row r="2693" spans="1:7" ht="15.75" hidden="1" customHeight="1">
      <c r="A2693" s="411"/>
      <c r="B2693" s="407"/>
      <c r="C2693" s="410" t="s">
        <v>1155</v>
      </c>
      <c r="D2693" s="410"/>
      <c r="E2693" s="410" t="s">
        <v>1118</v>
      </c>
      <c r="F2693" s="282" t="s">
        <v>786</v>
      </c>
      <c r="G2693" t="str">
        <f t="shared" ca="1" si="42"/>
        <v>NULL</v>
      </c>
    </row>
    <row r="2694" spans="1:7" hidden="1">
      <c r="A2694" s="411"/>
      <c r="B2694" s="407"/>
      <c r="C2694" s="410"/>
      <c r="D2694" s="410"/>
      <c r="E2694" s="410"/>
      <c r="F2694" s="282" t="s">
        <v>824</v>
      </c>
      <c r="G2694" t="str">
        <f t="shared" ca="1" si="42"/>
        <v>NULL</v>
      </c>
    </row>
    <row r="2695" spans="1:7" ht="15.75" hidden="1" customHeight="1">
      <c r="A2695" s="411"/>
      <c r="B2695" s="407"/>
      <c r="C2695" s="410"/>
      <c r="D2695" s="410"/>
      <c r="E2695" s="410" t="s">
        <v>1118</v>
      </c>
      <c r="F2695" s="282" t="s">
        <v>786</v>
      </c>
      <c r="G2695" t="str">
        <f t="shared" ca="1" si="42"/>
        <v>NULL</v>
      </c>
    </row>
    <row r="2696" spans="1:7" hidden="1">
      <c r="A2696" s="411"/>
      <c r="B2696" s="407"/>
      <c r="C2696" s="410"/>
      <c r="D2696" s="410"/>
      <c r="E2696" s="410"/>
      <c r="F2696" s="282" t="s">
        <v>824</v>
      </c>
      <c r="G2696" t="str">
        <f t="shared" ca="1" si="42"/>
        <v>NULL</v>
      </c>
    </row>
    <row r="2697" spans="1:7" ht="15.75" hidden="1" customHeight="1">
      <c r="A2697" s="411"/>
      <c r="B2697" s="410" t="s">
        <v>1153</v>
      </c>
      <c r="C2697" s="410"/>
      <c r="D2697" s="410"/>
      <c r="E2697" s="280" t="s">
        <v>1119</v>
      </c>
      <c r="F2697" s="282" t="s">
        <v>1125</v>
      </c>
      <c r="G2697" t="str">
        <f t="shared" ca="1" si="42"/>
        <v>NULL</v>
      </c>
    </row>
    <row r="2698" spans="1:7" hidden="1">
      <c r="A2698" s="411"/>
      <c r="B2698" s="410"/>
      <c r="C2698" s="410"/>
      <c r="D2698" s="410"/>
      <c r="E2698" s="280" t="s">
        <v>1120</v>
      </c>
      <c r="F2698" s="282" t="s">
        <v>824</v>
      </c>
      <c r="G2698" t="str">
        <f t="shared" ca="1" si="42"/>
        <v>NULL</v>
      </c>
    </row>
    <row r="2699" spans="1:7" ht="15.75" hidden="1" customHeight="1">
      <c r="A2699" s="411"/>
      <c r="B2699" s="407" t="s">
        <v>1062</v>
      </c>
      <c r="C2699" s="410" t="s">
        <v>1156</v>
      </c>
      <c r="D2699" s="410" t="s">
        <v>1105</v>
      </c>
      <c r="E2699" s="280" t="s">
        <v>1121</v>
      </c>
      <c r="F2699" s="282" t="s">
        <v>824</v>
      </c>
      <c r="G2699" t="str">
        <f t="shared" ca="1" si="42"/>
        <v>NULL</v>
      </c>
    </row>
    <row r="2700" spans="1:7" hidden="1">
      <c r="A2700" s="411"/>
      <c r="B2700" s="407"/>
      <c r="C2700" s="410"/>
      <c r="D2700" s="410"/>
      <c r="E2700" s="280" t="s">
        <v>1122</v>
      </c>
      <c r="F2700" s="282" t="s">
        <v>824</v>
      </c>
      <c r="G2700" t="str">
        <f t="shared" ca="1" si="42"/>
        <v>NULL</v>
      </c>
    </row>
    <row r="2701" spans="1:7" ht="15.75" hidden="1" customHeight="1">
      <c r="A2701" s="411"/>
      <c r="B2701" s="407"/>
      <c r="C2701" s="410"/>
      <c r="D2701" s="410" t="s">
        <v>1106</v>
      </c>
      <c r="E2701" s="280" t="s">
        <v>1121</v>
      </c>
      <c r="F2701" s="282" t="s">
        <v>824</v>
      </c>
      <c r="G2701" t="str">
        <f t="shared" ca="1" si="42"/>
        <v>NULL</v>
      </c>
    </row>
    <row r="2702" spans="1:7" hidden="1">
      <c r="A2702" s="411"/>
      <c r="B2702" s="407"/>
      <c r="C2702" s="410"/>
      <c r="D2702" s="410"/>
      <c r="E2702" s="280" t="s">
        <v>1122</v>
      </c>
      <c r="F2702" s="282" t="s">
        <v>824</v>
      </c>
      <c r="G2702" t="str">
        <f t="shared" ca="1" si="42"/>
        <v>NULL</v>
      </c>
    </row>
    <row r="2703" spans="1:7" ht="15.75" hidden="1" customHeight="1">
      <c r="A2703" s="411"/>
      <c r="B2703" s="407"/>
      <c r="C2703" s="410"/>
      <c r="D2703" s="410" t="s">
        <v>1107</v>
      </c>
      <c r="E2703" s="280" t="s">
        <v>1121</v>
      </c>
      <c r="F2703" s="282" t="s">
        <v>824</v>
      </c>
      <c r="G2703" t="str">
        <f t="shared" ca="1" si="42"/>
        <v>NULL</v>
      </c>
    </row>
    <row r="2704" spans="1:7" hidden="1">
      <c r="A2704" s="411"/>
      <c r="B2704" s="407"/>
      <c r="C2704" s="410"/>
      <c r="D2704" s="410"/>
      <c r="E2704" s="280" t="s">
        <v>1122</v>
      </c>
      <c r="F2704" s="282" t="s">
        <v>824</v>
      </c>
      <c r="G2704" t="str">
        <f t="shared" ca="1" si="42"/>
        <v>NULL</v>
      </c>
    </row>
    <row r="2705" spans="1:7" ht="15.75" hidden="1" customHeight="1">
      <c r="A2705" s="411"/>
      <c r="B2705" s="407"/>
      <c r="C2705" s="410"/>
      <c r="D2705" s="410" t="s">
        <v>1108</v>
      </c>
      <c r="E2705" s="280" t="s">
        <v>1121</v>
      </c>
      <c r="F2705" s="282" t="s">
        <v>824</v>
      </c>
      <c r="G2705" t="str">
        <f t="shared" ca="1" si="42"/>
        <v>NULL</v>
      </c>
    </row>
    <row r="2706" spans="1:7" hidden="1">
      <c r="A2706" s="411"/>
      <c r="B2706" s="407"/>
      <c r="C2706" s="410"/>
      <c r="D2706" s="410"/>
      <c r="E2706" s="280" t="s">
        <v>1122</v>
      </c>
      <c r="F2706" s="282" t="s">
        <v>824</v>
      </c>
      <c r="G2706" t="str">
        <f t="shared" ca="1" si="42"/>
        <v>NULL</v>
      </c>
    </row>
    <row r="2707" spans="1:7" ht="15.75" hidden="1" customHeight="1">
      <c r="A2707" s="411"/>
      <c r="B2707" s="407"/>
      <c r="C2707" s="410"/>
      <c r="D2707" s="410" t="s">
        <v>1109</v>
      </c>
      <c r="E2707" s="280" t="s">
        <v>1121</v>
      </c>
      <c r="F2707" s="282" t="s">
        <v>824</v>
      </c>
      <c r="G2707" t="str">
        <f t="shared" ca="1" si="42"/>
        <v>NULL</v>
      </c>
    </row>
    <row r="2708" spans="1:7" hidden="1">
      <c r="A2708" s="411"/>
      <c r="B2708" s="407"/>
      <c r="C2708" s="410"/>
      <c r="D2708" s="410"/>
      <c r="E2708" s="280" t="s">
        <v>1122</v>
      </c>
      <c r="F2708" s="282" t="s">
        <v>824</v>
      </c>
      <c r="G2708" t="str">
        <f t="shared" ca="1" si="42"/>
        <v>NULL</v>
      </c>
    </row>
    <row r="2709" spans="1:7" ht="15.75" hidden="1" customHeight="1">
      <c r="A2709" s="411"/>
      <c r="B2709" s="407"/>
      <c r="C2709" s="410"/>
      <c r="D2709" s="410" t="s">
        <v>1110</v>
      </c>
      <c r="E2709" s="280" t="s">
        <v>1121</v>
      </c>
      <c r="F2709" s="282" t="s">
        <v>824</v>
      </c>
      <c r="G2709" t="str">
        <f t="shared" ca="1" si="42"/>
        <v>NULL</v>
      </c>
    </row>
    <row r="2710" spans="1:7" hidden="1">
      <c r="A2710" s="411"/>
      <c r="B2710" s="407"/>
      <c r="C2710" s="410"/>
      <c r="D2710" s="410"/>
      <c r="E2710" s="280" t="s">
        <v>1122</v>
      </c>
      <c r="F2710" s="282" t="s">
        <v>824</v>
      </c>
      <c r="G2710" t="str">
        <f t="shared" ca="1" si="42"/>
        <v>NULL</v>
      </c>
    </row>
    <row r="2711" spans="1:7" ht="15.75" hidden="1" customHeight="1">
      <c r="A2711" s="411"/>
      <c r="B2711" s="407"/>
      <c r="C2711" s="410" t="s">
        <v>1157</v>
      </c>
      <c r="D2711" s="410" t="s">
        <v>1163</v>
      </c>
      <c r="E2711" s="410"/>
      <c r="F2711" s="282" t="s">
        <v>1130</v>
      </c>
      <c r="G2711" t="str">
        <f t="shared" ca="1" si="42"/>
        <v>NULL</v>
      </c>
    </row>
    <row r="2712" spans="1:7" ht="15.75" hidden="1" customHeight="1">
      <c r="A2712" s="411"/>
      <c r="B2712" s="407"/>
      <c r="C2712" s="410"/>
      <c r="D2712" s="410" t="s">
        <v>1164</v>
      </c>
      <c r="E2712" s="410"/>
      <c r="F2712" s="282" t="s">
        <v>824</v>
      </c>
      <c r="G2712" t="str">
        <f t="shared" ca="1" si="42"/>
        <v>NULL</v>
      </c>
    </row>
    <row r="2713" spans="1:7" ht="51.75" hidden="1" customHeight="1">
      <c r="A2713" s="407" t="s">
        <v>1150</v>
      </c>
      <c r="B2713" s="407"/>
      <c r="C2713" s="408" t="s">
        <v>1158</v>
      </c>
      <c r="D2713" s="409" t="s">
        <v>1165</v>
      </c>
      <c r="E2713" s="280" t="s">
        <v>1168</v>
      </c>
      <c r="F2713" s="282" t="s">
        <v>1130</v>
      </c>
      <c r="G2713" t="str">
        <f t="shared" ca="1" si="42"/>
        <v>NULL</v>
      </c>
    </row>
    <row r="2714" spans="1:7" ht="51" hidden="1">
      <c r="A2714" s="407"/>
      <c r="B2714" s="407"/>
      <c r="C2714" s="408"/>
      <c r="D2714" s="409"/>
      <c r="E2714" s="280" t="s">
        <v>1169</v>
      </c>
      <c r="F2714" s="282" t="s">
        <v>824</v>
      </c>
      <c r="G2714" t="str">
        <f t="shared" ca="1" si="42"/>
        <v>NULL</v>
      </c>
    </row>
    <row r="2715" spans="1:7" ht="25.5" hidden="1">
      <c r="A2715" s="407"/>
      <c r="B2715" s="407"/>
      <c r="C2715" s="408"/>
      <c r="D2715" s="409"/>
      <c r="E2715" s="280" t="s">
        <v>1170</v>
      </c>
      <c r="F2715" s="282" t="s">
        <v>824</v>
      </c>
      <c r="G2715" t="str">
        <f t="shared" ca="1" si="42"/>
        <v>NULL</v>
      </c>
    </row>
    <row r="2716" spans="1:7" ht="51.75" hidden="1" customHeight="1">
      <c r="A2716" s="407"/>
      <c r="B2716" s="407"/>
      <c r="C2716" s="408"/>
      <c r="D2716" s="409" t="s">
        <v>1166</v>
      </c>
      <c r="E2716" s="280" t="s">
        <v>1171</v>
      </c>
      <c r="F2716" s="282" t="s">
        <v>1130</v>
      </c>
      <c r="G2716" t="str">
        <f t="shared" ca="1" si="42"/>
        <v>NULL</v>
      </c>
    </row>
    <row r="2717" spans="1:7" ht="51" hidden="1">
      <c r="A2717" s="407"/>
      <c r="B2717" s="407"/>
      <c r="C2717" s="408"/>
      <c r="D2717" s="409"/>
      <c r="E2717" s="280" t="s">
        <v>1169</v>
      </c>
      <c r="F2717" s="282" t="s">
        <v>824</v>
      </c>
      <c r="G2717" t="str">
        <f t="shared" ca="1" si="42"/>
        <v>NULL</v>
      </c>
    </row>
    <row r="2718" spans="1:7" ht="25.5" hidden="1">
      <c r="A2718" s="407"/>
      <c r="B2718" s="407"/>
      <c r="C2718" s="408"/>
      <c r="D2718" s="409"/>
      <c r="E2718" s="280" t="s">
        <v>1170</v>
      </c>
      <c r="F2718" s="282" t="s">
        <v>824</v>
      </c>
      <c r="G2718" t="str">
        <f t="shared" ca="1" si="42"/>
        <v>NULL</v>
      </c>
    </row>
    <row r="2719" spans="1:7" ht="15.75" hidden="1" customHeight="1">
      <c r="A2719" s="407"/>
      <c r="B2719" s="407"/>
      <c r="C2719" s="408" t="s">
        <v>1159</v>
      </c>
      <c r="D2719" s="408"/>
      <c r="E2719" s="408"/>
      <c r="F2719" s="282" t="s">
        <v>824</v>
      </c>
      <c r="G2719" t="str">
        <f t="shared" ca="1" si="42"/>
        <v>NULL</v>
      </c>
    </row>
    <row r="2720" spans="1:7" ht="15.75" hidden="1" customHeight="1">
      <c r="A2720" s="407"/>
      <c r="B2720" s="407"/>
      <c r="C2720" s="408" t="s">
        <v>1160</v>
      </c>
      <c r="D2720" s="408"/>
      <c r="E2720" s="408"/>
      <c r="F2720" s="282" t="s">
        <v>824</v>
      </c>
      <c r="G2720" t="str">
        <f t="shared" ca="1" si="42"/>
        <v>NULL</v>
      </c>
    </row>
    <row r="2721" spans="1:7" hidden="1">
      <c r="A2721" s="411" t="s">
        <v>1149</v>
      </c>
      <c r="B2721" s="412" t="s">
        <v>1488</v>
      </c>
      <c r="C2721" s="412"/>
      <c r="D2721" s="412"/>
      <c r="E2721" s="412"/>
      <c r="F2721" s="277" t="s">
        <v>786</v>
      </c>
      <c r="G2721" t="str">
        <f t="shared" ca="1" si="42"/>
        <v>NULL</v>
      </c>
    </row>
    <row r="2722" spans="1:7" ht="15.75" hidden="1" customHeight="1">
      <c r="A2722" s="411"/>
      <c r="B2722" s="407" t="s">
        <v>1060</v>
      </c>
      <c r="C2722" s="413" t="s">
        <v>1065</v>
      </c>
      <c r="D2722" s="413"/>
      <c r="E2722" s="413"/>
      <c r="F2722" s="279" t="s">
        <v>890</v>
      </c>
      <c r="G2722" t="str">
        <f t="shared" ca="1" si="42"/>
        <v>NULL</v>
      </c>
    </row>
    <row r="2723" spans="1:7" ht="15.75" hidden="1" customHeight="1">
      <c r="A2723" s="411"/>
      <c r="B2723" s="407"/>
      <c r="C2723" s="410" t="s">
        <v>1066</v>
      </c>
      <c r="D2723" s="410"/>
      <c r="E2723" s="410"/>
      <c r="F2723" s="281" t="s">
        <v>890</v>
      </c>
      <c r="G2723" t="str">
        <f t="shared" ca="1" si="42"/>
        <v>NULL</v>
      </c>
    </row>
    <row r="2724" spans="1:7" ht="15.75" hidden="1" customHeight="1">
      <c r="A2724" s="411"/>
      <c r="B2724" s="407"/>
      <c r="C2724" s="410" t="s">
        <v>1067</v>
      </c>
      <c r="D2724" s="410"/>
      <c r="E2724" s="410"/>
      <c r="F2724" s="281" t="s">
        <v>890</v>
      </c>
      <c r="G2724" t="str">
        <f t="shared" ca="1" si="42"/>
        <v>NULL</v>
      </c>
    </row>
    <row r="2725" spans="1:7" ht="15.75" hidden="1" customHeight="1">
      <c r="A2725" s="411"/>
      <c r="B2725" s="407"/>
      <c r="C2725" s="410" t="s">
        <v>1068</v>
      </c>
      <c r="D2725" s="410"/>
      <c r="E2725" s="410"/>
      <c r="F2725" s="281" t="s">
        <v>890</v>
      </c>
      <c r="G2725" t="str">
        <f t="shared" ref="G2725:G2764" ca="1" si="43">IF(AND(OR(ISBLANK(INDIRECT(CONCATENATE("'Форма ОУ ФГОС ООО, кадры 5-11'!",ADDRESS(COLUMN()+59+1*INT((ROW()-1445)/44),ROW()-1444-44*INT((ROW()-1445)/44))))),INDIRECT(CONCATENATE("'Форма ОУ ФГОС ООО, кадры 5-11'!",ADDRESS(COLUMN()+59+1*INT((ROW()-1445)/44),ROW()-1444-44*INT((ROW()-1445)/44))))=""),ISBLANK(INDIRECT(CONCATENATE("'Форма ОУ ФГОС ООО, кадры 5-11'!",ADDRESS(COLUMN()+59+1*INT((ROW()-1445)/44),1))))),"NULL",INDIRECT(CONCATENATE("'Форма ОУ ФГОС ООО, кадры 5-11'!",ADDRESS(COLUMN()+59+1*INT((ROW()-1445)/44),ROW()-1444-44*INT((ROW()-1445)/44)))))</f>
        <v>NULL</v>
      </c>
    </row>
    <row r="2726" spans="1:7" ht="15.75" hidden="1" customHeight="1">
      <c r="A2726" s="411"/>
      <c r="B2726" s="407"/>
      <c r="C2726" s="410" t="s">
        <v>1069</v>
      </c>
      <c r="D2726" s="410" t="s">
        <v>1098</v>
      </c>
      <c r="E2726" s="410"/>
      <c r="F2726" s="281" t="s">
        <v>890</v>
      </c>
      <c r="G2726" t="str">
        <f t="shared" ca="1" si="43"/>
        <v>NULL</v>
      </c>
    </row>
    <row r="2727" spans="1:7" ht="15.75" hidden="1" customHeight="1">
      <c r="A2727" s="411"/>
      <c r="B2727" s="407"/>
      <c r="C2727" s="410"/>
      <c r="D2727" s="410" t="s">
        <v>1099</v>
      </c>
      <c r="E2727" s="410"/>
      <c r="F2727" s="281" t="s">
        <v>890</v>
      </c>
      <c r="G2727" t="str">
        <f t="shared" ca="1" si="43"/>
        <v>NULL</v>
      </c>
    </row>
    <row r="2728" spans="1:7" ht="15.75" hidden="1" customHeight="1">
      <c r="A2728" s="411"/>
      <c r="B2728" s="407"/>
      <c r="C2728" s="410"/>
      <c r="D2728" s="410" t="s">
        <v>1100</v>
      </c>
      <c r="E2728" s="410"/>
      <c r="F2728" s="281" t="s">
        <v>890</v>
      </c>
      <c r="G2728" t="str">
        <f t="shared" ca="1" si="43"/>
        <v>NULL</v>
      </c>
    </row>
    <row r="2729" spans="1:7" ht="26.25" hidden="1" customHeight="1">
      <c r="A2729" s="411"/>
      <c r="B2729" s="407" t="s">
        <v>1152</v>
      </c>
      <c r="C2729" s="410" t="s">
        <v>1071</v>
      </c>
      <c r="D2729" s="410" t="s">
        <v>1161</v>
      </c>
      <c r="E2729" s="280" t="s">
        <v>1114</v>
      </c>
      <c r="F2729" s="282" t="s">
        <v>824</v>
      </c>
      <c r="G2729" t="str">
        <f t="shared" ca="1" si="43"/>
        <v>NULL</v>
      </c>
    </row>
    <row r="2730" spans="1:7" hidden="1">
      <c r="A2730" s="411"/>
      <c r="B2730" s="407"/>
      <c r="C2730" s="410"/>
      <c r="D2730" s="410"/>
      <c r="E2730" s="280" t="s">
        <v>1115</v>
      </c>
      <c r="F2730" s="282" t="s">
        <v>824</v>
      </c>
      <c r="G2730" t="str">
        <f t="shared" ca="1" si="43"/>
        <v>NULL</v>
      </c>
    </row>
    <row r="2731" spans="1:7" ht="38.25" hidden="1">
      <c r="A2731" s="411"/>
      <c r="B2731" s="407"/>
      <c r="C2731" s="410"/>
      <c r="D2731" s="410"/>
      <c r="E2731" s="280" t="s">
        <v>1167</v>
      </c>
      <c r="F2731" s="282" t="s">
        <v>824</v>
      </c>
      <c r="G2731" t="str">
        <f t="shared" ca="1" si="43"/>
        <v>NULL</v>
      </c>
    </row>
    <row r="2732" spans="1:7" ht="15.75" hidden="1" customHeight="1">
      <c r="A2732" s="411"/>
      <c r="B2732" s="407"/>
      <c r="C2732" s="410"/>
      <c r="D2732" s="410" t="s">
        <v>1162</v>
      </c>
      <c r="E2732" s="410"/>
      <c r="F2732" s="282" t="s">
        <v>824</v>
      </c>
      <c r="G2732" t="str">
        <f t="shared" ca="1" si="43"/>
        <v>NULL</v>
      </c>
    </row>
    <row r="2733" spans="1:7" ht="15.75" hidden="1" customHeight="1">
      <c r="A2733" s="411"/>
      <c r="B2733" s="407"/>
      <c r="C2733" s="414" t="s">
        <v>1072</v>
      </c>
      <c r="D2733" s="410" t="s">
        <v>1103</v>
      </c>
      <c r="E2733" s="410"/>
      <c r="F2733" s="282" t="s">
        <v>824</v>
      </c>
      <c r="G2733" t="str">
        <f t="shared" ca="1" si="43"/>
        <v>NULL</v>
      </c>
    </row>
    <row r="2734" spans="1:7" ht="15.75" hidden="1" customHeight="1">
      <c r="A2734" s="411"/>
      <c r="B2734" s="407"/>
      <c r="C2734" s="414"/>
      <c r="D2734" s="410" t="s">
        <v>1104</v>
      </c>
      <c r="E2734" s="410"/>
      <c r="F2734" s="282" t="s">
        <v>824</v>
      </c>
      <c r="G2734" t="str">
        <f t="shared" ca="1" si="43"/>
        <v>NULL</v>
      </c>
    </row>
    <row r="2735" spans="1:7" ht="15.75" hidden="1" customHeight="1">
      <c r="A2735" s="411"/>
      <c r="B2735" s="407"/>
      <c r="C2735" s="410" t="s">
        <v>1154</v>
      </c>
      <c r="D2735" s="410"/>
      <c r="E2735" s="410"/>
      <c r="F2735" s="282" t="s">
        <v>786</v>
      </c>
      <c r="G2735" t="str">
        <f t="shared" ca="1" si="43"/>
        <v>NULL</v>
      </c>
    </row>
    <row r="2736" spans="1:7" hidden="1">
      <c r="A2736" s="411"/>
      <c r="B2736" s="407"/>
      <c r="C2736" s="280"/>
      <c r="D2736" s="280"/>
      <c r="E2736" s="280" t="s">
        <v>1117</v>
      </c>
      <c r="F2736" s="282" t="s">
        <v>786</v>
      </c>
      <c r="G2736" t="str">
        <f t="shared" ca="1" si="43"/>
        <v>NULL</v>
      </c>
    </row>
    <row r="2737" spans="1:7" ht="15.75" hidden="1" customHeight="1">
      <c r="A2737" s="411"/>
      <c r="B2737" s="407"/>
      <c r="C2737" s="410" t="s">
        <v>1155</v>
      </c>
      <c r="D2737" s="410"/>
      <c r="E2737" s="410" t="s">
        <v>1118</v>
      </c>
      <c r="F2737" s="282" t="s">
        <v>786</v>
      </c>
      <c r="G2737" t="str">
        <f t="shared" ca="1" si="43"/>
        <v>NULL</v>
      </c>
    </row>
    <row r="2738" spans="1:7" hidden="1">
      <c r="A2738" s="411"/>
      <c r="B2738" s="407"/>
      <c r="C2738" s="410"/>
      <c r="D2738" s="410"/>
      <c r="E2738" s="410"/>
      <c r="F2738" s="282" t="s">
        <v>824</v>
      </c>
      <c r="G2738" t="str">
        <f t="shared" ca="1" si="43"/>
        <v>NULL</v>
      </c>
    </row>
    <row r="2739" spans="1:7" ht="15.75" hidden="1" customHeight="1">
      <c r="A2739" s="411"/>
      <c r="B2739" s="407"/>
      <c r="C2739" s="410"/>
      <c r="D2739" s="410"/>
      <c r="E2739" s="410" t="s">
        <v>1118</v>
      </c>
      <c r="F2739" s="282" t="s">
        <v>786</v>
      </c>
      <c r="G2739" t="str">
        <f t="shared" ca="1" si="43"/>
        <v>NULL</v>
      </c>
    </row>
    <row r="2740" spans="1:7" hidden="1">
      <c r="A2740" s="411"/>
      <c r="B2740" s="407"/>
      <c r="C2740" s="410"/>
      <c r="D2740" s="410"/>
      <c r="E2740" s="410"/>
      <c r="F2740" s="282" t="s">
        <v>824</v>
      </c>
      <c r="G2740" t="str">
        <f t="shared" ca="1" si="43"/>
        <v>NULL</v>
      </c>
    </row>
    <row r="2741" spans="1:7" ht="15.75" hidden="1" customHeight="1">
      <c r="A2741" s="411"/>
      <c r="B2741" s="410" t="s">
        <v>1153</v>
      </c>
      <c r="C2741" s="410"/>
      <c r="D2741" s="410"/>
      <c r="E2741" s="280" t="s">
        <v>1119</v>
      </c>
      <c r="F2741" s="282" t="s">
        <v>1125</v>
      </c>
      <c r="G2741" t="str">
        <f t="shared" ca="1" si="43"/>
        <v>NULL</v>
      </c>
    </row>
    <row r="2742" spans="1:7" hidden="1">
      <c r="A2742" s="411"/>
      <c r="B2742" s="410"/>
      <c r="C2742" s="410"/>
      <c r="D2742" s="410"/>
      <c r="E2742" s="280" t="s">
        <v>1120</v>
      </c>
      <c r="F2742" s="282" t="s">
        <v>824</v>
      </c>
      <c r="G2742" t="str">
        <f t="shared" ca="1" si="43"/>
        <v>NULL</v>
      </c>
    </row>
    <row r="2743" spans="1:7" ht="15.75" hidden="1" customHeight="1">
      <c r="A2743" s="411"/>
      <c r="B2743" s="407" t="s">
        <v>1062</v>
      </c>
      <c r="C2743" s="410" t="s">
        <v>1156</v>
      </c>
      <c r="D2743" s="410" t="s">
        <v>1105</v>
      </c>
      <c r="E2743" s="280" t="s">
        <v>1121</v>
      </c>
      <c r="F2743" s="282" t="s">
        <v>824</v>
      </c>
      <c r="G2743" t="str">
        <f t="shared" ca="1" si="43"/>
        <v>NULL</v>
      </c>
    </row>
    <row r="2744" spans="1:7" hidden="1">
      <c r="A2744" s="411"/>
      <c r="B2744" s="407"/>
      <c r="C2744" s="410"/>
      <c r="D2744" s="410"/>
      <c r="E2744" s="280" t="s">
        <v>1122</v>
      </c>
      <c r="F2744" s="282" t="s">
        <v>824</v>
      </c>
      <c r="G2744" t="str">
        <f t="shared" ca="1" si="43"/>
        <v>NULL</v>
      </c>
    </row>
    <row r="2745" spans="1:7" ht="15.75" hidden="1" customHeight="1">
      <c r="A2745" s="411"/>
      <c r="B2745" s="407"/>
      <c r="C2745" s="410"/>
      <c r="D2745" s="410" t="s">
        <v>1106</v>
      </c>
      <c r="E2745" s="280" t="s">
        <v>1121</v>
      </c>
      <c r="F2745" s="282" t="s">
        <v>824</v>
      </c>
      <c r="G2745" t="str">
        <f t="shared" ca="1" si="43"/>
        <v>NULL</v>
      </c>
    </row>
    <row r="2746" spans="1:7" hidden="1">
      <c r="A2746" s="411"/>
      <c r="B2746" s="407"/>
      <c r="C2746" s="410"/>
      <c r="D2746" s="410"/>
      <c r="E2746" s="280" t="s">
        <v>1122</v>
      </c>
      <c r="F2746" s="282" t="s">
        <v>824</v>
      </c>
      <c r="G2746" t="str">
        <f t="shared" ca="1" si="43"/>
        <v>NULL</v>
      </c>
    </row>
    <row r="2747" spans="1:7" ht="15.75" hidden="1" customHeight="1">
      <c r="A2747" s="411"/>
      <c r="B2747" s="407"/>
      <c r="C2747" s="410"/>
      <c r="D2747" s="410" t="s">
        <v>1107</v>
      </c>
      <c r="E2747" s="280" t="s">
        <v>1121</v>
      </c>
      <c r="F2747" s="282" t="s">
        <v>824</v>
      </c>
      <c r="G2747" t="str">
        <f t="shared" ca="1" si="43"/>
        <v>NULL</v>
      </c>
    </row>
    <row r="2748" spans="1:7" hidden="1">
      <c r="A2748" s="411"/>
      <c r="B2748" s="407"/>
      <c r="C2748" s="410"/>
      <c r="D2748" s="410"/>
      <c r="E2748" s="280" t="s">
        <v>1122</v>
      </c>
      <c r="F2748" s="282" t="s">
        <v>824</v>
      </c>
      <c r="G2748" t="str">
        <f t="shared" ca="1" si="43"/>
        <v>NULL</v>
      </c>
    </row>
    <row r="2749" spans="1:7" ht="15.75" hidden="1" customHeight="1">
      <c r="A2749" s="411"/>
      <c r="B2749" s="407"/>
      <c r="C2749" s="410"/>
      <c r="D2749" s="410" t="s">
        <v>1108</v>
      </c>
      <c r="E2749" s="280" t="s">
        <v>1121</v>
      </c>
      <c r="F2749" s="282" t="s">
        <v>824</v>
      </c>
      <c r="G2749" t="str">
        <f t="shared" ca="1" si="43"/>
        <v>NULL</v>
      </c>
    </row>
    <row r="2750" spans="1:7" hidden="1">
      <c r="A2750" s="411"/>
      <c r="B2750" s="407"/>
      <c r="C2750" s="410"/>
      <c r="D2750" s="410"/>
      <c r="E2750" s="280" t="s">
        <v>1122</v>
      </c>
      <c r="F2750" s="282" t="s">
        <v>824</v>
      </c>
      <c r="G2750" t="str">
        <f t="shared" ca="1" si="43"/>
        <v>NULL</v>
      </c>
    </row>
    <row r="2751" spans="1:7" ht="15.75" hidden="1" customHeight="1">
      <c r="A2751" s="411"/>
      <c r="B2751" s="407"/>
      <c r="C2751" s="410"/>
      <c r="D2751" s="410" t="s">
        <v>1109</v>
      </c>
      <c r="E2751" s="280" t="s">
        <v>1121</v>
      </c>
      <c r="F2751" s="282" t="s">
        <v>824</v>
      </c>
      <c r="G2751" t="str">
        <f t="shared" ca="1" si="43"/>
        <v>NULL</v>
      </c>
    </row>
    <row r="2752" spans="1:7" hidden="1">
      <c r="A2752" s="411"/>
      <c r="B2752" s="407"/>
      <c r="C2752" s="410"/>
      <c r="D2752" s="410"/>
      <c r="E2752" s="280" t="s">
        <v>1122</v>
      </c>
      <c r="F2752" s="282" t="s">
        <v>824</v>
      </c>
      <c r="G2752" t="str">
        <f t="shared" ca="1" si="43"/>
        <v>NULL</v>
      </c>
    </row>
    <row r="2753" spans="1:7" ht="15.75" hidden="1" customHeight="1">
      <c r="A2753" s="411"/>
      <c r="B2753" s="407"/>
      <c r="C2753" s="410"/>
      <c r="D2753" s="410" t="s">
        <v>1110</v>
      </c>
      <c r="E2753" s="280" t="s">
        <v>1121</v>
      </c>
      <c r="F2753" s="282" t="s">
        <v>824</v>
      </c>
      <c r="G2753" t="str">
        <f t="shared" ca="1" si="43"/>
        <v>NULL</v>
      </c>
    </row>
    <row r="2754" spans="1:7" hidden="1">
      <c r="A2754" s="411"/>
      <c r="B2754" s="407"/>
      <c r="C2754" s="410"/>
      <c r="D2754" s="410"/>
      <c r="E2754" s="280" t="s">
        <v>1122</v>
      </c>
      <c r="F2754" s="282" t="s">
        <v>824</v>
      </c>
      <c r="G2754" t="str">
        <f t="shared" ca="1" si="43"/>
        <v>NULL</v>
      </c>
    </row>
    <row r="2755" spans="1:7" ht="15.75" hidden="1" customHeight="1">
      <c r="A2755" s="411"/>
      <c r="B2755" s="407"/>
      <c r="C2755" s="410" t="s">
        <v>1157</v>
      </c>
      <c r="D2755" s="410" t="s">
        <v>1163</v>
      </c>
      <c r="E2755" s="410"/>
      <c r="F2755" s="282" t="s">
        <v>1130</v>
      </c>
      <c r="G2755" t="str">
        <f t="shared" ca="1" si="43"/>
        <v>NULL</v>
      </c>
    </row>
    <row r="2756" spans="1:7" ht="15.75" hidden="1" customHeight="1">
      <c r="A2756" s="411"/>
      <c r="B2756" s="407"/>
      <c r="C2756" s="410"/>
      <c r="D2756" s="410" t="s">
        <v>1164</v>
      </c>
      <c r="E2756" s="410"/>
      <c r="F2756" s="282" t="s">
        <v>824</v>
      </c>
      <c r="G2756" t="str">
        <f t="shared" ca="1" si="43"/>
        <v>NULL</v>
      </c>
    </row>
    <row r="2757" spans="1:7" ht="51.75" hidden="1" customHeight="1">
      <c r="A2757" s="407" t="s">
        <v>1150</v>
      </c>
      <c r="B2757" s="407"/>
      <c r="C2757" s="408" t="s">
        <v>1158</v>
      </c>
      <c r="D2757" s="409" t="s">
        <v>1165</v>
      </c>
      <c r="E2757" s="280" t="s">
        <v>1168</v>
      </c>
      <c r="F2757" s="282" t="s">
        <v>1130</v>
      </c>
      <c r="G2757" t="str">
        <f t="shared" ca="1" si="43"/>
        <v>NULL</v>
      </c>
    </row>
    <row r="2758" spans="1:7" ht="51" hidden="1">
      <c r="A2758" s="407"/>
      <c r="B2758" s="407"/>
      <c r="C2758" s="408"/>
      <c r="D2758" s="409"/>
      <c r="E2758" s="280" t="s">
        <v>1169</v>
      </c>
      <c r="F2758" s="282" t="s">
        <v>824</v>
      </c>
      <c r="G2758" t="str">
        <f t="shared" ca="1" si="43"/>
        <v>NULL</v>
      </c>
    </row>
    <row r="2759" spans="1:7" ht="25.5" hidden="1">
      <c r="A2759" s="407"/>
      <c r="B2759" s="407"/>
      <c r="C2759" s="408"/>
      <c r="D2759" s="409"/>
      <c r="E2759" s="280" t="s">
        <v>1170</v>
      </c>
      <c r="F2759" s="282" t="s">
        <v>824</v>
      </c>
      <c r="G2759" t="str">
        <f t="shared" ca="1" si="43"/>
        <v>NULL</v>
      </c>
    </row>
    <row r="2760" spans="1:7" ht="51.75" hidden="1" customHeight="1">
      <c r="A2760" s="407"/>
      <c r="B2760" s="407"/>
      <c r="C2760" s="408"/>
      <c r="D2760" s="409" t="s">
        <v>1166</v>
      </c>
      <c r="E2760" s="280" t="s">
        <v>1171</v>
      </c>
      <c r="F2760" s="282" t="s">
        <v>1130</v>
      </c>
      <c r="G2760" t="str">
        <f t="shared" ca="1" si="43"/>
        <v>NULL</v>
      </c>
    </row>
    <row r="2761" spans="1:7" ht="51" hidden="1">
      <c r="A2761" s="407"/>
      <c r="B2761" s="407"/>
      <c r="C2761" s="408"/>
      <c r="D2761" s="409"/>
      <c r="E2761" s="280" t="s">
        <v>1169</v>
      </c>
      <c r="F2761" s="282" t="s">
        <v>824</v>
      </c>
      <c r="G2761" t="str">
        <f t="shared" ca="1" si="43"/>
        <v>NULL</v>
      </c>
    </row>
    <row r="2762" spans="1:7" ht="25.5" hidden="1">
      <c r="A2762" s="407"/>
      <c r="B2762" s="407"/>
      <c r="C2762" s="408"/>
      <c r="D2762" s="409"/>
      <c r="E2762" s="280" t="s">
        <v>1170</v>
      </c>
      <c r="F2762" s="282" t="s">
        <v>824</v>
      </c>
      <c r="G2762" t="str">
        <f t="shared" ca="1" si="43"/>
        <v>NULL</v>
      </c>
    </row>
    <row r="2763" spans="1:7" ht="15.75" hidden="1" customHeight="1">
      <c r="A2763" s="407"/>
      <c r="B2763" s="407"/>
      <c r="C2763" s="408" t="s">
        <v>1159</v>
      </c>
      <c r="D2763" s="408"/>
      <c r="E2763" s="408"/>
      <c r="F2763" s="282" t="s">
        <v>824</v>
      </c>
      <c r="G2763" t="str">
        <f t="shared" ca="1" si="43"/>
        <v>NULL</v>
      </c>
    </row>
    <row r="2764" spans="1:7" ht="15.75" hidden="1" customHeight="1">
      <c r="A2764" s="407"/>
      <c r="B2764" s="407"/>
      <c r="C2764" s="408" t="s">
        <v>1160</v>
      </c>
      <c r="D2764" s="408"/>
      <c r="E2764" s="408"/>
      <c r="F2764" s="282" t="s">
        <v>824</v>
      </c>
      <c r="G2764" t="str">
        <f t="shared" ca="1" si="43"/>
        <v>NULL</v>
      </c>
    </row>
    <row r="2765" spans="1:7" hidden="1">
      <c r="A2765" s="405" t="s">
        <v>1177</v>
      </c>
      <c r="B2765" s="406" t="s">
        <v>1488</v>
      </c>
      <c r="C2765" s="406"/>
      <c r="D2765" s="406"/>
      <c r="E2765" s="406"/>
      <c r="F2765" s="276" t="s">
        <v>786</v>
      </c>
      <c r="G2765" t="str">
        <f t="shared" ref="G2765:G2828" ca="1" si="44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10 класс</v>
      </c>
    </row>
    <row r="2766" spans="1:7" ht="15.75" hidden="1" customHeight="1">
      <c r="A2766" s="405"/>
      <c r="B2766" s="393" t="s">
        <v>1060</v>
      </c>
      <c r="C2766" s="360" t="s">
        <v>1065</v>
      </c>
      <c r="D2766" s="360"/>
      <c r="E2766" s="360"/>
      <c r="F2766" s="80" t="s">
        <v>890</v>
      </c>
      <c r="G2766">
        <f t="shared" ca="1" si="44"/>
        <v>16</v>
      </c>
    </row>
    <row r="2767" spans="1:7" ht="15.75" hidden="1" customHeight="1">
      <c r="A2767" s="405"/>
      <c r="B2767" s="393"/>
      <c r="C2767" s="360" t="s">
        <v>1066</v>
      </c>
      <c r="D2767" s="360"/>
      <c r="E2767" s="360"/>
      <c r="F2767" s="80" t="s">
        <v>890</v>
      </c>
      <c r="G2767">
        <f t="shared" ca="1" si="44"/>
        <v>0</v>
      </c>
    </row>
    <row r="2768" spans="1:7" ht="15.75" hidden="1" customHeight="1">
      <c r="A2768" s="405"/>
      <c r="B2768" s="393"/>
      <c r="C2768" s="360" t="s">
        <v>1067</v>
      </c>
      <c r="D2768" s="360"/>
      <c r="E2768" s="360"/>
      <c r="F2768" s="80" t="s">
        <v>890</v>
      </c>
      <c r="G2768">
        <f t="shared" ca="1" si="44"/>
        <v>0</v>
      </c>
    </row>
    <row r="2769" spans="1:7" ht="15.75" hidden="1" customHeight="1">
      <c r="A2769" s="405"/>
      <c r="B2769" s="393"/>
      <c r="C2769" s="360" t="s">
        <v>1068</v>
      </c>
      <c r="D2769" s="360"/>
      <c r="E2769" s="360"/>
      <c r="F2769" s="80" t="s">
        <v>890</v>
      </c>
      <c r="G2769">
        <f t="shared" ca="1" si="44"/>
        <v>1</v>
      </c>
    </row>
    <row r="2770" spans="1:7" ht="15.75" hidden="1" customHeight="1">
      <c r="A2770" s="405"/>
      <c r="B2770" s="393"/>
      <c r="C2770" s="360" t="s">
        <v>1069</v>
      </c>
      <c r="D2770" s="360" t="s">
        <v>1098</v>
      </c>
      <c r="E2770" s="360"/>
      <c r="F2770" s="80" t="s">
        <v>890</v>
      </c>
      <c r="G2770">
        <f t="shared" ca="1" si="44"/>
        <v>0</v>
      </c>
    </row>
    <row r="2771" spans="1:7" ht="15.75" hidden="1" customHeight="1">
      <c r="A2771" s="405"/>
      <c r="B2771" s="393"/>
      <c r="C2771" s="360"/>
      <c r="D2771" s="360" t="s">
        <v>1099</v>
      </c>
      <c r="E2771" s="360"/>
      <c r="F2771" s="80" t="s">
        <v>890</v>
      </c>
      <c r="G2771">
        <f t="shared" ca="1" si="44"/>
        <v>0</v>
      </c>
    </row>
    <row r="2772" spans="1:7" ht="15.75" hidden="1" customHeight="1">
      <c r="A2772" s="405"/>
      <c r="B2772" s="393"/>
      <c r="C2772" s="360"/>
      <c r="D2772" s="360" t="s">
        <v>1100</v>
      </c>
      <c r="E2772" s="360"/>
      <c r="F2772" s="80" t="s">
        <v>890</v>
      </c>
      <c r="G2772">
        <f t="shared" ca="1" si="44"/>
        <v>0</v>
      </c>
    </row>
    <row r="2773" spans="1:7" ht="26.25" hidden="1" customHeight="1">
      <c r="A2773" s="405"/>
      <c r="B2773" s="393" t="s">
        <v>1178</v>
      </c>
      <c r="C2773" s="360" t="s">
        <v>1071</v>
      </c>
      <c r="D2773" s="360" t="s">
        <v>1186</v>
      </c>
      <c r="E2773" s="84" t="s">
        <v>1114</v>
      </c>
      <c r="F2773" s="80" t="s">
        <v>890</v>
      </c>
      <c r="G2773">
        <f t="shared" ca="1" si="44"/>
        <v>0</v>
      </c>
    </row>
    <row r="2774" spans="1:7" hidden="1">
      <c r="A2774" s="405"/>
      <c r="B2774" s="393"/>
      <c r="C2774" s="360"/>
      <c r="D2774" s="360"/>
      <c r="E2774" s="84" t="s">
        <v>1115</v>
      </c>
      <c r="F2774" s="276" t="s">
        <v>824</v>
      </c>
      <c r="G2774">
        <f t="shared" ca="1" si="44"/>
        <v>0</v>
      </c>
    </row>
    <row r="2775" spans="1:7" ht="38.25" hidden="1">
      <c r="A2775" s="405"/>
      <c r="B2775" s="393"/>
      <c r="C2775" s="360"/>
      <c r="D2775" s="360"/>
      <c r="E2775" s="84" t="s">
        <v>1167</v>
      </c>
      <c r="F2775" s="276" t="s">
        <v>824</v>
      </c>
      <c r="G2775">
        <f t="shared" ca="1" si="44"/>
        <v>0</v>
      </c>
    </row>
    <row r="2776" spans="1:7" ht="15.75" hidden="1" customHeight="1">
      <c r="A2776" s="405"/>
      <c r="B2776" s="393"/>
      <c r="C2776" s="360"/>
      <c r="D2776" s="360" t="s">
        <v>1162</v>
      </c>
      <c r="E2776" s="360"/>
      <c r="F2776" s="276" t="s">
        <v>824</v>
      </c>
      <c r="G2776">
        <f t="shared" ca="1" si="44"/>
        <v>0</v>
      </c>
    </row>
    <row r="2777" spans="1:7" ht="15.75" hidden="1" customHeight="1">
      <c r="A2777" s="405"/>
      <c r="B2777" s="393"/>
      <c r="C2777" s="378" t="s">
        <v>1072</v>
      </c>
      <c r="D2777" s="360" t="s">
        <v>1103</v>
      </c>
      <c r="E2777" s="360"/>
      <c r="F2777" s="276" t="s">
        <v>824</v>
      </c>
      <c r="G2777">
        <f t="shared" ca="1" si="44"/>
        <v>16</v>
      </c>
    </row>
    <row r="2778" spans="1:7" ht="15.75" hidden="1" customHeight="1">
      <c r="A2778" s="405"/>
      <c r="B2778" s="393"/>
      <c r="C2778" s="378"/>
      <c r="D2778" s="360" t="s">
        <v>1104</v>
      </c>
      <c r="E2778" s="360"/>
      <c r="F2778" s="276" t="s">
        <v>824</v>
      </c>
      <c r="G2778" t="str">
        <f t="shared" ca="1" si="44"/>
        <v/>
      </c>
    </row>
    <row r="2779" spans="1:7" ht="15.75" hidden="1" customHeight="1">
      <c r="A2779" s="405"/>
      <c r="B2779" s="393"/>
      <c r="C2779" s="378" t="s">
        <v>1180</v>
      </c>
      <c r="D2779" s="360" t="s">
        <v>1187</v>
      </c>
      <c r="E2779" s="360"/>
      <c r="F2779" s="276" t="s">
        <v>1198</v>
      </c>
      <c r="G2779" t="str">
        <f t="shared" ca="1" si="44"/>
        <v xml:space="preserve">другое </v>
      </c>
    </row>
    <row r="2780" spans="1:7" ht="15.75" hidden="1" customHeight="1">
      <c r="A2780" s="405"/>
      <c r="B2780" s="393"/>
      <c r="C2780" s="378"/>
      <c r="D2780" s="360" t="s">
        <v>1188</v>
      </c>
      <c r="E2780" s="84" t="s">
        <v>1191</v>
      </c>
      <c r="F2780" s="276" t="s">
        <v>824</v>
      </c>
      <c r="G2780">
        <f t="shared" ca="1" si="44"/>
        <v>16</v>
      </c>
    </row>
    <row r="2781" spans="1:7" hidden="1">
      <c r="A2781" s="405"/>
      <c r="B2781" s="393"/>
      <c r="C2781" s="378"/>
      <c r="D2781" s="360"/>
      <c r="E2781" s="84" t="s">
        <v>1192</v>
      </c>
      <c r="F2781" s="276" t="s">
        <v>824</v>
      </c>
      <c r="G2781">
        <f t="shared" ca="1" si="44"/>
        <v>0</v>
      </c>
    </row>
    <row r="2782" spans="1:7" ht="15.75" hidden="1" customHeight="1">
      <c r="A2782" s="405"/>
      <c r="B2782" s="393"/>
      <c r="C2782" s="360" t="s">
        <v>1181</v>
      </c>
      <c r="D2782" s="360"/>
      <c r="E2782" s="360"/>
      <c r="F2782" s="276" t="s">
        <v>786</v>
      </c>
      <c r="G2782" t="str">
        <f t="shared" ca="1" si="44"/>
        <v>в первую смену</v>
      </c>
    </row>
    <row r="2783" spans="1:7" ht="15.75" hidden="1" customHeight="1">
      <c r="A2783" s="405"/>
      <c r="B2783" s="393" t="s">
        <v>1179</v>
      </c>
      <c r="C2783" s="360" t="s">
        <v>1117</v>
      </c>
      <c r="D2783" s="360"/>
      <c r="E2783" s="360"/>
      <c r="F2783" s="276" t="s">
        <v>786</v>
      </c>
      <c r="G2783" t="str">
        <f t="shared" ca="1" si="44"/>
        <v>Технологический</v>
      </c>
    </row>
    <row r="2784" spans="1:7" ht="15.75" hidden="1" customHeight="1">
      <c r="A2784" s="405"/>
      <c r="B2784" s="393"/>
      <c r="C2784" s="360" t="s">
        <v>1182</v>
      </c>
      <c r="D2784" s="360"/>
      <c r="E2784" s="84"/>
      <c r="F2784" s="276"/>
      <c r="G2784">
        <f t="shared" ca="1" si="44"/>
        <v>0</v>
      </c>
    </row>
    <row r="2785" spans="1:7" ht="25.5" hidden="1">
      <c r="A2785" s="405"/>
      <c r="B2785" s="393"/>
      <c r="C2785" s="360"/>
      <c r="D2785" s="360"/>
      <c r="E2785" s="188" t="s">
        <v>1193</v>
      </c>
      <c r="F2785" s="276" t="s">
        <v>824</v>
      </c>
      <c r="G2785">
        <f t="shared" ca="1" si="44"/>
        <v>0</v>
      </c>
    </row>
    <row r="2786" spans="1:7" ht="25.5" hidden="1">
      <c r="A2786" s="405"/>
      <c r="B2786" s="393"/>
      <c r="C2786" s="360"/>
      <c r="D2786" s="360"/>
      <c r="E2786" s="188" t="s">
        <v>1030</v>
      </c>
      <c r="F2786" s="276" t="s">
        <v>824</v>
      </c>
      <c r="G2786">
        <f t="shared" ca="1" si="44"/>
        <v>0</v>
      </c>
    </row>
    <row r="2787" spans="1:7" ht="25.5" hidden="1">
      <c r="A2787" s="405"/>
      <c r="B2787" s="393"/>
      <c r="C2787" s="360"/>
      <c r="D2787" s="360"/>
      <c r="E2787" s="188" t="s">
        <v>1032</v>
      </c>
      <c r="F2787" s="276" t="s">
        <v>824</v>
      </c>
      <c r="G2787">
        <f t="shared" ca="1" si="44"/>
        <v>0</v>
      </c>
    </row>
    <row r="2788" spans="1:7" ht="25.5" hidden="1">
      <c r="A2788" s="405"/>
      <c r="B2788" s="393"/>
      <c r="C2788" s="360"/>
      <c r="D2788" s="360"/>
      <c r="E2788" s="188" t="s">
        <v>1034</v>
      </c>
      <c r="F2788" s="276" t="s">
        <v>824</v>
      </c>
      <c r="G2788">
        <f t="shared" ca="1" si="44"/>
        <v>0</v>
      </c>
    </row>
    <row r="2789" spans="1:7" ht="25.5" hidden="1">
      <c r="A2789" s="405"/>
      <c r="B2789" s="393"/>
      <c r="C2789" s="360"/>
      <c r="D2789" s="360"/>
      <c r="E2789" s="188" t="s">
        <v>1036</v>
      </c>
      <c r="F2789" s="276" t="s">
        <v>824</v>
      </c>
      <c r="G2789">
        <f t="shared" ca="1" si="44"/>
        <v>0</v>
      </c>
    </row>
    <row r="2790" spans="1:7" ht="25.5" hidden="1">
      <c r="A2790" s="405"/>
      <c r="B2790" s="393"/>
      <c r="C2790" s="360"/>
      <c r="D2790" s="360"/>
      <c r="E2790" s="188" t="s">
        <v>1037</v>
      </c>
      <c r="F2790" s="276" t="s">
        <v>824</v>
      </c>
      <c r="G2790">
        <f t="shared" ca="1" si="44"/>
        <v>0</v>
      </c>
    </row>
    <row r="2791" spans="1:7" hidden="1">
      <c r="A2791" s="405"/>
      <c r="B2791" s="393"/>
      <c r="C2791" s="360"/>
      <c r="D2791" s="360"/>
      <c r="E2791" s="188" t="s">
        <v>1038</v>
      </c>
      <c r="F2791" s="276" t="s">
        <v>824</v>
      </c>
      <c r="G2791">
        <f t="shared" ca="1" si="44"/>
        <v>0</v>
      </c>
    </row>
    <row r="2792" spans="1:7" hidden="1">
      <c r="A2792" s="405"/>
      <c r="B2792" s="393"/>
      <c r="C2792" s="360"/>
      <c r="D2792" s="360"/>
      <c r="E2792" s="188" t="s">
        <v>1039</v>
      </c>
      <c r="F2792" s="276" t="s">
        <v>824</v>
      </c>
      <c r="G2792">
        <f t="shared" ca="1" si="44"/>
        <v>0</v>
      </c>
    </row>
    <row r="2793" spans="1:7" hidden="1">
      <c r="A2793" s="405"/>
      <c r="B2793" s="393"/>
      <c r="C2793" s="360"/>
      <c r="D2793" s="360"/>
      <c r="E2793" s="188" t="s">
        <v>1040</v>
      </c>
      <c r="F2793" s="276" t="s">
        <v>824</v>
      </c>
      <c r="G2793">
        <f t="shared" ca="1" si="44"/>
        <v>0</v>
      </c>
    </row>
    <row r="2794" spans="1:7" hidden="1">
      <c r="A2794" s="405"/>
      <c r="B2794" s="393"/>
      <c r="C2794" s="360"/>
      <c r="D2794" s="360"/>
      <c r="E2794" s="188" t="s">
        <v>1041</v>
      </c>
      <c r="F2794" s="276" t="s">
        <v>824</v>
      </c>
      <c r="G2794">
        <f t="shared" ca="1" si="44"/>
        <v>0</v>
      </c>
    </row>
    <row r="2795" spans="1:7" ht="38.25" hidden="1">
      <c r="A2795" s="405"/>
      <c r="B2795" s="393"/>
      <c r="C2795" s="360"/>
      <c r="D2795" s="360"/>
      <c r="E2795" s="188" t="s">
        <v>1042</v>
      </c>
      <c r="F2795" s="276" t="s">
        <v>824</v>
      </c>
      <c r="G2795">
        <f t="shared" ca="1" si="44"/>
        <v>16</v>
      </c>
    </row>
    <row r="2796" spans="1:7" ht="25.5" hidden="1">
      <c r="A2796" s="405"/>
      <c r="B2796" s="393"/>
      <c r="C2796" s="360"/>
      <c r="D2796" s="360"/>
      <c r="E2796" s="188" t="s">
        <v>1043</v>
      </c>
      <c r="F2796" s="276" t="s">
        <v>824</v>
      </c>
      <c r="G2796">
        <f t="shared" ca="1" si="44"/>
        <v>16</v>
      </c>
    </row>
    <row r="2797" spans="1:7" hidden="1">
      <c r="A2797" s="405"/>
      <c r="B2797" s="393"/>
      <c r="C2797" s="360"/>
      <c r="D2797" s="360"/>
      <c r="E2797" s="188" t="s">
        <v>1044</v>
      </c>
      <c r="F2797" s="276" t="s">
        <v>824</v>
      </c>
      <c r="G2797">
        <f t="shared" ca="1" si="44"/>
        <v>16</v>
      </c>
    </row>
    <row r="2798" spans="1:7" hidden="1">
      <c r="A2798" s="405"/>
      <c r="B2798" s="393"/>
      <c r="C2798" s="360"/>
      <c r="D2798" s="360"/>
      <c r="E2798" s="188" t="s">
        <v>1045</v>
      </c>
      <c r="F2798" s="276" t="s">
        <v>824</v>
      </c>
      <c r="G2798">
        <f t="shared" ca="1" si="44"/>
        <v>0</v>
      </c>
    </row>
    <row r="2799" spans="1:7" hidden="1">
      <c r="A2799" s="405"/>
      <c r="B2799" s="393"/>
      <c r="C2799" s="360"/>
      <c r="D2799" s="360"/>
      <c r="E2799" s="188" t="s">
        <v>1046</v>
      </c>
      <c r="F2799" s="276" t="s">
        <v>824</v>
      </c>
      <c r="G2799">
        <f t="shared" ca="1" si="44"/>
        <v>0</v>
      </c>
    </row>
    <row r="2800" spans="1:7" ht="15.75" hidden="1" customHeight="1">
      <c r="A2800" s="405"/>
      <c r="B2800" s="393"/>
      <c r="C2800" s="360" t="s">
        <v>1183</v>
      </c>
      <c r="D2800" s="360" t="s">
        <v>1189</v>
      </c>
      <c r="E2800" s="360"/>
      <c r="F2800" s="276" t="s">
        <v>1199</v>
      </c>
      <c r="G2800">
        <f t="shared" ca="1" si="44"/>
        <v>6</v>
      </c>
    </row>
    <row r="2801" spans="1:7" ht="15.75" hidden="1" customHeight="1">
      <c r="A2801" s="405"/>
      <c r="B2801" s="393"/>
      <c r="C2801" s="360"/>
      <c r="D2801" s="360" t="s">
        <v>1190</v>
      </c>
      <c r="E2801" s="360"/>
      <c r="F2801" s="276" t="s">
        <v>1199</v>
      </c>
      <c r="G2801">
        <f t="shared" ca="1" si="44"/>
        <v>0</v>
      </c>
    </row>
    <row r="2802" spans="1:7" hidden="1">
      <c r="A2802" s="405"/>
      <c r="B2802" s="393"/>
      <c r="C2802" s="360"/>
      <c r="D2802" s="360"/>
      <c r="E2802" s="360"/>
      <c r="F2802" s="276" t="s">
        <v>890</v>
      </c>
      <c r="G2802">
        <f t="shared" ca="1" si="44"/>
        <v>0</v>
      </c>
    </row>
    <row r="2803" spans="1:7" ht="39" hidden="1" customHeight="1">
      <c r="A2803" s="368" t="s">
        <v>1150</v>
      </c>
      <c r="B2803" s="368"/>
      <c r="C2803" s="375" t="s">
        <v>1158</v>
      </c>
      <c r="D2803" s="375" t="s">
        <v>1165</v>
      </c>
      <c r="E2803" s="84" t="s">
        <v>1194</v>
      </c>
      <c r="F2803" s="276" t="s">
        <v>1130</v>
      </c>
      <c r="G2803">
        <f t="shared" ca="1" si="44"/>
        <v>19</v>
      </c>
    </row>
    <row r="2804" spans="1:7" ht="51" hidden="1">
      <c r="A2804" s="368"/>
      <c r="B2804" s="368"/>
      <c r="C2804" s="375"/>
      <c r="D2804" s="375"/>
      <c r="E2804" s="84" t="s">
        <v>1169</v>
      </c>
      <c r="F2804" s="276" t="s">
        <v>824</v>
      </c>
      <c r="G2804">
        <f t="shared" ca="1" si="44"/>
        <v>57</v>
      </c>
    </row>
    <row r="2805" spans="1:7" ht="25.5" hidden="1">
      <c r="A2805" s="368"/>
      <c r="B2805" s="368"/>
      <c r="C2805" s="375"/>
      <c r="D2805" s="375"/>
      <c r="E2805" s="84" t="s">
        <v>1170</v>
      </c>
      <c r="F2805" s="276" t="s">
        <v>824</v>
      </c>
      <c r="G2805">
        <f t="shared" ca="1" si="44"/>
        <v>7</v>
      </c>
    </row>
    <row r="2806" spans="1:7" ht="39" hidden="1" customHeight="1">
      <c r="A2806" s="368"/>
      <c r="B2806" s="368"/>
      <c r="C2806" s="375"/>
      <c r="D2806" s="375" t="s">
        <v>1166</v>
      </c>
      <c r="E2806" s="84" t="s">
        <v>1197</v>
      </c>
      <c r="F2806" s="276" t="s">
        <v>1130</v>
      </c>
      <c r="G2806">
        <f t="shared" ca="1" si="44"/>
        <v>8</v>
      </c>
    </row>
    <row r="2807" spans="1:7" ht="51" hidden="1">
      <c r="A2807" s="368"/>
      <c r="B2807" s="368"/>
      <c r="C2807" s="375"/>
      <c r="D2807" s="375"/>
      <c r="E2807" s="84" t="s">
        <v>1169</v>
      </c>
      <c r="F2807" s="276" t="s">
        <v>824</v>
      </c>
      <c r="G2807">
        <f t="shared" ca="1" si="44"/>
        <v>12</v>
      </c>
    </row>
    <row r="2808" spans="1:7" ht="25.5" hidden="1">
      <c r="A2808" s="368"/>
      <c r="B2808" s="368"/>
      <c r="C2808" s="375"/>
      <c r="D2808" s="375"/>
      <c r="E2808" s="84" t="s">
        <v>1170</v>
      </c>
      <c r="F2808" s="276" t="s">
        <v>824</v>
      </c>
      <c r="G2808">
        <f t="shared" ca="1" si="44"/>
        <v>0</v>
      </c>
    </row>
    <row r="2809" spans="1:7" ht="15.75" hidden="1" customHeight="1">
      <c r="A2809" s="368"/>
      <c r="B2809" s="368"/>
      <c r="C2809" s="354" t="s">
        <v>1096</v>
      </c>
      <c r="D2809" s="354"/>
      <c r="E2809" s="354"/>
      <c r="F2809" s="276" t="s">
        <v>824</v>
      </c>
      <c r="G2809">
        <f t="shared" ca="1" si="44"/>
        <v>0</v>
      </c>
    </row>
    <row r="2810" spans="1:7" ht="15.75" hidden="1" customHeight="1">
      <c r="A2810" s="368"/>
      <c r="B2810" s="368"/>
      <c r="C2810" s="354" t="s">
        <v>1160</v>
      </c>
      <c r="D2810" s="354"/>
      <c r="E2810" s="354"/>
      <c r="F2810" s="276" t="s">
        <v>824</v>
      </c>
      <c r="G2810">
        <f t="shared" ca="1" si="44"/>
        <v>16</v>
      </c>
    </row>
    <row r="2811" spans="1:7" hidden="1">
      <c r="A2811" s="405" t="s">
        <v>1177</v>
      </c>
      <c r="B2811" s="406" t="s">
        <v>1488</v>
      </c>
      <c r="C2811" s="406"/>
      <c r="D2811" s="406"/>
      <c r="E2811" s="406"/>
      <c r="F2811" s="276" t="s">
        <v>786</v>
      </c>
      <c r="G2811" t="str">
        <f t="shared" ca="1" si="44"/>
        <v>10 класс</v>
      </c>
    </row>
    <row r="2812" spans="1:7" ht="15.75" hidden="1" customHeight="1">
      <c r="A2812" s="405"/>
      <c r="B2812" s="393" t="s">
        <v>1060</v>
      </c>
      <c r="C2812" s="360" t="s">
        <v>1065</v>
      </c>
      <c r="D2812" s="360"/>
      <c r="E2812" s="360"/>
      <c r="F2812" s="80" t="s">
        <v>890</v>
      </c>
      <c r="G2812">
        <f t="shared" ca="1" si="44"/>
        <v>21</v>
      </c>
    </row>
    <row r="2813" spans="1:7" ht="15.75" hidden="1" customHeight="1">
      <c r="A2813" s="405"/>
      <c r="B2813" s="393"/>
      <c r="C2813" s="360" t="s">
        <v>1066</v>
      </c>
      <c r="D2813" s="360"/>
      <c r="E2813" s="360"/>
      <c r="F2813" s="80" t="s">
        <v>890</v>
      </c>
      <c r="G2813">
        <f t="shared" ca="1" si="44"/>
        <v>1</v>
      </c>
    </row>
    <row r="2814" spans="1:7" ht="15.75" hidden="1" customHeight="1">
      <c r="A2814" s="405"/>
      <c r="B2814" s="393"/>
      <c r="C2814" s="360" t="s">
        <v>1067</v>
      </c>
      <c r="D2814" s="360"/>
      <c r="E2814" s="360"/>
      <c r="F2814" s="80" t="s">
        <v>890</v>
      </c>
      <c r="G2814">
        <f t="shared" ca="1" si="44"/>
        <v>1</v>
      </c>
    </row>
    <row r="2815" spans="1:7" ht="15.75" hidden="1" customHeight="1">
      <c r="A2815" s="405"/>
      <c r="B2815" s="393"/>
      <c r="C2815" s="360" t="s">
        <v>1068</v>
      </c>
      <c r="D2815" s="360"/>
      <c r="E2815" s="360"/>
      <c r="F2815" s="80" t="s">
        <v>890</v>
      </c>
      <c r="G2815">
        <f t="shared" ca="1" si="44"/>
        <v>9</v>
      </c>
    </row>
    <row r="2816" spans="1:7" ht="15.75" hidden="1" customHeight="1">
      <c r="A2816" s="405"/>
      <c r="B2816" s="393"/>
      <c r="C2816" s="360" t="s">
        <v>1069</v>
      </c>
      <c r="D2816" s="360" t="s">
        <v>1098</v>
      </c>
      <c r="E2816" s="360"/>
      <c r="F2816" s="80" t="s">
        <v>890</v>
      </c>
      <c r="G2816">
        <f t="shared" ca="1" si="44"/>
        <v>0</v>
      </c>
    </row>
    <row r="2817" spans="1:7" ht="15.75" hidden="1" customHeight="1">
      <c r="A2817" s="405"/>
      <c r="B2817" s="393"/>
      <c r="C2817" s="360"/>
      <c r="D2817" s="360" t="s">
        <v>1099</v>
      </c>
      <c r="E2817" s="360"/>
      <c r="F2817" s="80" t="s">
        <v>890</v>
      </c>
      <c r="G2817">
        <f t="shared" ca="1" si="44"/>
        <v>3</v>
      </c>
    </row>
    <row r="2818" spans="1:7" ht="15.75" hidden="1" customHeight="1">
      <c r="A2818" s="405"/>
      <c r="B2818" s="393"/>
      <c r="C2818" s="360"/>
      <c r="D2818" s="360" t="s">
        <v>1100</v>
      </c>
      <c r="E2818" s="360"/>
      <c r="F2818" s="80" t="s">
        <v>890</v>
      </c>
      <c r="G2818">
        <f t="shared" ca="1" si="44"/>
        <v>0</v>
      </c>
    </row>
    <row r="2819" spans="1:7" ht="26.25" hidden="1" customHeight="1">
      <c r="A2819" s="405"/>
      <c r="B2819" s="393" t="s">
        <v>1178</v>
      </c>
      <c r="C2819" s="360" t="s">
        <v>1071</v>
      </c>
      <c r="D2819" s="360" t="s">
        <v>1186</v>
      </c>
      <c r="E2819" s="84" t="s">
        <v>1114</v>
      </c>
      <c r="F2819" s="80" t="s">
        <v>890</v>
      </c>
      <c r="G2819">
        <f t="shared" ca="1" si="44"/>
        <v>0</v>
      </c>
    </row>
    <row r="2820" spans="1:7" hidden="1">
      <c r="A2820" s="405"/>
      <c r="B2820" s="393"/>
      <c r="C2820" s="360"/>
      <c r="D2820" s="360"/>
      <c r="E2820" s="84" t="s">
        <v>1115</v>
      </c>
      <c r="F2820" s="276" t="s">
        <v>824</v>
      </c>
      <c r="G2820">
        <f t="shared" ca="1" si="44"/>
        <v>1</v>
      </c>
    </row>
    <row r="2821" spans="1:7" ht="38.25" hidden="1">
      <c r="A2821" s="405"/>
      <c r="B2821" s="393"/>
      <c r="C2821" s="360"/>
      <c r="D2821" s="360"/>
      <c r="E2821" s="84" t="s">
        <v>1167</v>
      </c>
      <c r="F2821" s="276" t="s">
        <v>824</v>
      </c>
      <c r="G2821">
        <f t="shared" ca="1" si="44"/>
        <v>0</v>
      </c>
    </row>
    <row r="2822" spans="1:7" ht="15.75" hidden="1" customHeight="1">
      <c r="A2822" s="405"/>
      <c r="B2822" s="393"/>
      <c r="C2822" s="360"/>
      <c r="D2822" s="360" t="s">
        <v>1162</v>
      </c>
      <c r="E2822" s="360"/>
      <c r="F2822" s="276" t="s">
        <v>824</v>
      </c>
      <c r="G2822">
        <f t="shared" ca="1" si="44"/>
        <v>0</v>
      </c>
    </row>
    <row r="2823" spans="1:7" ht="15.75" hidden="1" customHeight="1">
      <c r="A2823" s="405"/>
      <c r="B2823" s="393"/>
      <c r="C2823" s="378" t="s">
        <v>1072</v>
      </c>
      <c r="D2823" s="360" t="s">
        <v>1103</v>
      </c>
      <c r="E2823" s="360"/>
      <c r="F2823" s="276" t="s">
        <v>824</v>
      </c>
      <c r="G2823">
        <f t="shared" ca="1" si="44"/>
        <v>21</v>
      </c>
    </row>
    <row r="2824" spans="1:7" ht="15.75" hidden="1" customHeight="1">
      <c r="A2824" s="405"/>
      <c r="B2824" s="393"/>
      <c r="C2824" s="378"/>
      <c r="D2824" s="360" t="s">
        <v>1104</v>
      </c>
      <c r="E2824" s="360"/>
      <c r="F2824" s="276" t="s">
        <v>824</v>
      </c>
      <c r="G2824" t="str">
        <f t="shared" ca="1" si="44"/>
        <v/>
      </c>
    </row>
    <row r="2825" spans="1:7" ht="15.75" hidden="1" customHeight="1">
      <c r="A2825" s="405"/>
      <c r="B2825" s="393"/>
      <c r="C2825" s="378" t="s">
        <v>1180</v>
      </c>
      <c r="D2825" s="360" t="s">
        <v>1187</v>
      </c>
      <c r="E2825" s="360"/>
      <c r="F2825" s="276" t="s">
        <v>1198</v>
      </c>
      <c r="G2825" t="str">
        <f t="shared" ca="1" si="44"/>
        <v xml:space="preserve">другое </v>
      </c>
    </row>
    <row r="2826" spans="1:7" ht="15.75" hidden="1" customHeight="1">
      <c r="A2826" s="405"/>
      <c r="B2826" s="393"/>
      <c r="C2826" s="378"/>
      <c r="D2826" s="360" t="s">
        <v>1188</v>
      </c>
      <c r="E2826" s="84" t="s">
        <v>1191</v>
      </c>
      <c r="F2826" s="276" t="s">
        <v>824</v>
      </c>
      <c r="G2826">
        <f t="shared" ca="1" si="44"/>
        <v>21</v>
      </c>
    </row>
    <row r="2827" spans="1:7" hidden="1">
      <c r="A2827" s="405"/>
      <c r="B2827" s="393"/>
      <c r="C2827" s="378"/>
      <c r="D2827" s="360"/>
      <c r="E2827" s="84" t="s">
        <v>1192</v>
      </c>
      <c r="F2827" s="276" t="s">
        <v>824</v>
      </c>
      <c r="G2827">
        <f t="shared" ca="1" si="44"/>
        <v>0</v>
      </c>
    </row>
    <row r="2828" spans="1:7" ht="15.75" hidden="1" customHeight="1">
      <c r="A2828" s="405"/>
      <c r="B2828" s="393"/>
      <c r="C2828" s="360" t="s">
        <v>1181</v>
      </c>
      <c r="D2828" s="360"/>
      <c r="E2828" s="360"/>
      <c r="F2828" s="276" t="s">
        <v>786</v>
      </c>
      <c r="G2828" t="str">
        <f t="shared" ca="1" si="44"/>
        <v>в первую смену</v>
      </c>
    </row>
    <row r="2829" spans="1:7" ht="15.75" hidden="1" customHeight="1">
      <c r="A2829" s="405"/>
      <c r="B2829" s="393" t="s">
        <v>1179</v>
      </c>
      <c r="C2829" s="360" t="s">
        <v>1117</v>
      </c>
      <c r="D2829" s="360"/>
      <c r="E2829" s="360"/>
      <c r="F2829" s="276" t="s">
        <v>786</v>
      </c>
      <c r="G2829" t="str">
        <f t="shared" ref="G2829:G2892" ca="1" si="45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Универсальный</v>
      </c>
    </row>
    <row r="2830" spans="1:7" ht="15.75" hidden="1" customHeight="1">
      <c r="A2830" s="405"/>
      <c r="B2830" s="393"/>
      <c r="C2830" s="360" t="s">
        <v>1182</v>
      </c>
      <c r="D2830" s="360"/>
      <c r="E2830" s="84"/>
      <c r="F2830" s="276"/>
      <c r="G2830">
        <f t="shared" ca="1" si="45"/>
        <v>0</v>
      </c>
    </row>
    <row r="2831" spans="1:7" ht="25.5" hidden="1">
      <c r="A2831" s="405"/>
      <c r="B2831" s="393"/>
      <c r="C2831" s="360"/>
      <c r="D2831" s="360"/>
      <c r="E2831" s="188" t="s">
        <v>1193</v>
      </c>
      <c r="F2831" s="276" t="s">
        <v>824</v>
      </c>
      <c r="G2831">
        <f t="shared" ca="1" si="45"/>
        <v>21</v>
      </c>
    </row>
    <row r="2832" spans="1:7" ht="25.5" hidden="1">
      <c r="A2832" s="405"/>
      <c r="B2832" s="393"/>
      <c r="C2832" s="360"/>
      <c r="D2832" s="360"/>
      <c r="E2832" s="188" t="s">
        <v>1030</v>
      </c>
      <c r="F2832" s="276" t="s">
        <v>824</v>
      </c>
      <c r="G2832">
        <f t="shared" ca="1" si="45"/>
        <v>0</v>
      </c>
    </row>
    <row r="2833" spans="1:7" ht="25.5" hidden="1">
      <c r="A2833" s="405"/>
      <c r="B2833" s="393"/>
      <c r="C2833" s="360"/>
      <c r="D2833" s="360"/>
      <c r="E2833" s="188" t="s">
        <v>1032</v>
      </c>
      <c r="F2833" s="276" t="s">
        <v>824</v>
      </c>
      <c r="G2833">
        <f t="shared" ca="1" si="45"/>
        <v>0</v>
      </c>
    </row>
    <row r="2834" spans="1:7" ht="25.5" hidden="1">
      <c r="A2834" s="405"/>
      <c r="B2834" s="393"/>
      <c r="C2834" s="360"/>
      <c r="D2834" s="360"/>
      <c r="E2834" s="188" t="s">
        <v>1034</v>
      </c>
      <c r="F2834" s="276" t="s">
        <v>824</v>
      </c>
      <c r="G2834">
        <f t="shared" ca="1" si="45"/>
        <v>0</v>
      </c>
    </row>
    <row r="2835" spans="1:7" ht="25.5" hidden="1">
      <c r="A2835" s="405"/>
      <c r="B2835" s="393"/>
      <c r="C2835" s="360"/>
      <c r="D2835" s="360"/>
      <c r="E2835" s="188" t="s">
        <v>1036</v>
      </c>
      <c r="F2835" s="276" t="s">
        <v>824</v>
      </c>
      <c r="G2835">
        <f t="shared" ca="1" si="45"/>
        <v>0</v>
      </c>
    </row>
    <row r="2836" spans="1:7" ht="25.5" hidden="1">
      <c r="A2836" s="405"/>
      <c r="B2836" s="393"/>
      <c r="C2836" s="360"/>
      <c r="D2836" s="360"/>
      <c r="E2836" s="188" t="s">
        <v>1037</v>
      </c>
      <c r="F2836" s="276" t="s">
        <v>824</v>
      </c>
      <c r="G2836">
        <f t="shared" ca="1" si="45"/>
        <v>0</v>
      </c>
    </row>
    <row r="2837" spans="1:7" hidden="1">
      <c r="A2837" s="405"/>
      <c r="B2837" s="393"/>
      <c r="C2837" s="360"/>
      <c r="D2837" s="360"/>
      <c r="E2837" s="188" t="s">
        <v>1038</v>
      </c>
      <c r="F2837" s="276" t="s">
        <v>824</v>
      </c>
      <c r="G2837">
        <f t="shared" ca="1" si="45"/>
        <v>0</v>
      </c>
    </row>
    <row r="2838" spans="1:7" hidden="1">
      <c r="A2838" s="405"/>
      <c r="B2838" s="393"/>
      <c r="C2838" s="360"/>
      <c r="D2838" s="360"/>
      <c r="E2838" s="188" t="s">
        <v>1039</v>
      </c>
      <c r="F2838" s="276" t="s">
        <v>824</v>
      </c>
      <c r="G2838">
        <f t="shared" ca="1" si="45"/>
        <v>0</v>
      </c>
    </row>
    <row r="2839" spans="1:7" hidden="1">
      <c r="A2839" s="405"/>
      <c r="B2839" s="393"/>
      <c r="C2839" s="360"/>
      <c r="D2839" s="360"/>
      <c r="E2839" s="188" t="s">
        <v>1040</v>
      </c>
      <c r="F2839" s="276" t="s">
        <v>824</v>
      </c>
      <c r="G2839">
        <f t="shared" ca="1" si="45"/>
        <v>0</v>
      </c>
    </row>
    <row r="2840" spans="1:7" hidden="1">
      <c r="A2840" s="405"/>
      <c r="B2840" s="393"/>
      <c r="C2840" s="360"/>
      <c r="D2840" s="360"/>
      <c r="E2840" s="188" t="s">
        <v>1041</v>
      </c>
      <c r="F2840" s="276" t="s">
        <v>824</v>
      </c>
      <c r="G2840">
        <f t="shared" ca="1" si="45"/>
        <v>0</v>
      </c>
    </row>
    <row r="2841" spans="1:7" ht="38.25" hidden="1">
      <c r="A2841" s="405"/>
      <c r="B2841" s="393"/>
      <c r="C2841" s="360"/>
      <c r="D2841" s="360"/>
      <c r="E2841" s="188" t="s">
        <v>1042</v>
      </c>
      <c r="F2841" s="276" t="s">
        <v>824</v>
      </c>
      <c r="G2841">
        <f t="shared" ca="1" si="45"/>
        <v>21</v>
      </c>
    </row>
    <row r="2842" spans="1:7" ht="25.5" hidden="1">
      <c r="A2842" s="405"/>
      <c r="B2842" s="393"/>
      <c r="C2842" s="360"/>
      <c r="D2842" s="360"/>
      <c r="E2842" s="188" t="s">
        <v>1043</v>
      </c>
      <c r="F2842" s="276" t="s">
        <v>824</v>
      </c>
      <c r="G2842">
        <f t="shared" ca="1" si="45"/>
        <v>0</v>
      </c>
    </row>
    <row r="2843" spans="1:7" hidden="1">
      <c r="A2843" s="405"/>
      <c r="B2843" s="393"/>
      <c r="C2843" s="360"/>
      <c r="D2843" s="360"/>
      <c r="E2843" s="188" t="s">
        <v>1044</v>
      </c>
      <c r="F2843" s="276" t="s">
        <v>824</v>
      </c>
      <c r="G2843">
        <f t="shared" ca="1" si="45"/>
        <v>0</v>
      </c>
    </row>
    <row r="2844" spans="1:7" hidden="1">
      <c r="A2844" s="405"/>
      <c r="B2844" s="393"/>
      <c r="C2844" s="360"/>
      <c r="D2844" s="360"/>
      <c r="E2844" s="188" t="s">
        <v>1045</v>
      </c>
      <c r="F2844" s="276" t="s">
        <v>824</v>
      </c>
      <c r="G2844">
        <f t="shared" ca="1" si="45"/>
        <v>0</v>
      </c>
    </row>
    <row r="2845" spans="1:7" hidden="1">
      <c r="A2845" s="405"/>
      <c r="B2845" s="393"/>
      <c r="C2845" s="360"/>
      <c r="D2845" s="360"/>
      <c r="E2845" s="188" t="s">
        <v>1046</v>
      </c>
      <c r="F2845" s="276" t="s">
        <v>824</v>
      </c>
      <c r="G2845">
        <f t="shared" ca="1" si="45"/>
        <v>0</v>
      </c>
    </row>
    <row r="2846" spans="1:7" ht="15.75" hidden="1" customHeight="1">
      <c r="A2846" s="405"/>
      <c r="B2846" s="393"/>
      <c r="C2846" s="360" t="s">
        <v>1183</v>
      </c>
      <c r="D2846" s="360" t="s">
        <v>1189</v>
      </c>
      <c r="E2846" s="360"/>
      <c r="F2846" s="276" t="s">
        <v>1199</v>
      </c>
      <c r="G2846">
        <f t="shared" ca="1" si="45"/>
        <v>2</v>
      </c>
    </row>
    <row r="2847" spans="1:7" ht="15.75" hidden="1" customHeight="1">
      <c r="A2847" s="405"/>
      <c r="B2847" s="393"/>
      <c r="C2847" s="360"/>
      <c r="D2847" s="360" t="s">
        <v>1190</v>
      </c>
      <c r="E2847" s="360"/>
      <c r="F2847" s="276" t="s">
        <v>1199</v>
      </c>
      <c r="G2847">
        <f t="shared" ca="1" si="45"/>
        <v>0</v>
      </c>
    </row>
    <row r="2848" spans="1:7" hidden="1">
      <c r="A2848" s="405"/>
      <c r="B2848" s="393"/>
      <c r="C2848" s="360"/>
      <c r="D2848" s="360"/>
      <c r="E2848" s="360"/>
      <c r="F2848" s="276" t="s">
        <v>890</v>
      </c>
      <c r="G2848">
        <f t="shared" ca="1" si="45"/>
        <v>0</v>
      </c>
    </row>
    <row r="2849" spans="1:7" ht="39" hidden="1" customHeight="1">
      <c r="A2849" s="368" t="s">
        <v>1150</v>
      </c>
      <c r="B2849" s="368"/>
      <c r="C2849" s="375" t="s">
        <v>1158</v>
      </c>
      <c r="D2849" s="375" t="s">
        <v>1165</v>
      </c>
      <c r="E2849" s="84" t="s">
        <v>1194</v>
      </c>
      <c r="F2849" s="276" t="s">
        <v>1130</v>
      </c>
      <c r="G2849">
        <f t="shared" ca="1" si="45"/>
        <v>19</v>
      </c>
    </row>
    <row r="2850" spans="1:7" ht="51" hidden="1">
      <c r="A2850" s="368"/>
      <c r="B2850" s="368"/>
      <c r="C2850" s="375"/>
      <c r="D2850" s="375"/>
      <c r="E2850" s="84" t="s">
        <v>1169</v>
      </c>
      <c r="F2850" s="276" t="s">
        <v>824</v>
      </c>
      <c r="G2850">
        <f t="shared" ca="1" si="45"/>
        <v>76</v>
      </c>
    </row>
    <row r="2851" spans="1:7" ht="25.5" hidden="1">
      <c r="A2851" s="368"/>
      <c r="B2851" s="368"/>
      <c r="C2851" s="375"/>
      <c r="D2851" s="375"/>
      <c r="E2851" s="84" t="s">
        <v>1170</v>
      </c>
      <c r="F2851" s="276" t="s">
        <v>824</v>
      </c>
      <c r="G2851">
        <f t="shared" ca="1" si="45"/>
        <v>19</v>
      </c>
    </row>
    <row r="2852" spans="1:7" ht="39" hidden="1" customHeight="1">
      <c r="A2852" s="368"/>
      <c r="B2852" s="368"/>
      <c r="C2852" s="375"/>
      <c r="D2852" s="375" t="s">
        <v>1166</v>
      </c>
      <c r="E2852" s="84" t="s">
        <v>1197</v>
      </c>
      <c r="F2852" s="276" t="s">
        <v>1130</v>
      </c>
      <c r="G2852">
        <f t="shared" ca="1" si="45"/>
        <v>13</v>
      </c>
    </row>
    <row r="2853" spans="1:7" ht="51" hidden="1">
      <c r="A2853" s="368"/>
      <c r="B2853" s="368"/>
      <c r="C2853" s="375"/>
      <c r="D2853" s="375"/>
      <c r="E2853" s="84" t="s">
        <v>1169</v>
      </c>
      <c r="F2853" s="276" t="s">
        <v>824</v>
      </c>
      <c r="G2853">
        <f t="shared" ca="1" si="45"/>
        <v>29</v>
      </c>
    </row>
    <row r="2854" spans="1:7" ht="25.5" hidden="1">
      <c r="A2854" s="368"/>
      <c r="B2854" s="368"/>
      <c r="C2854" s="375"/>
      <c r="D2854" s="375"/>
      <c r="E2854" s="84" t="s">
        <v>1170</v>
      </c>
      <c r="F2854" s="276" t="s">
        <v>824</v>
      </c>
      <c r="G2854">
        <f t="shared" ca="1" si="45"/>
        <v>5</v>
      </c>
    </row>
    <row r="2855" spans="1:7" ht="15.75" hidden="1" customHeight="1">
      <c r="A2855" s="368"/>
      <c r="B2855" s="368"/>
      <c r="C2855" s="354" t="s">
        <v>1096</v>
      </c>
      <c r="D2855" s="354"/>
      <c r="E2855" s="354"/>
      <c r="F2855" s="276" t="s">
        <v>824</v>
      </c>
      <c r="G2855">
        <f t="shared" ca="1" si="45"/>
        <v>0</v>
      </c>
    </row>
    <row r="2856" spans="1:7" ht="15.75" hidden="1" customHeight="1">
      <c r="A2856" s="368"/>
      <c r="B2856" s="368"/>
      <c r="C2856" s="354" t="s">
        <v>1160</v>
      </c>
      <c r="D2856" s="354"/>
      <c r="E2856" s="354"/>
      <c r="F2856" s="276" t="s">
        <v>824</v>
      </c>
      <c r="G2856">
        <f t="shared" ca="1" si="45"/>
        <v>21</v>
      </c>
    </row>
    <row r="2857" spans="1:7" hidden="1">
      <c r="A2857" s="405" t="s">
        <v>1177</v>
      </c>
      <c r="B2857" s="406" t="s">
        <v>1488</v>
      </c>
      <c r="C2857" s="406"/>
      <c r="D2857" s="406"/>
      <c r="E2857" s="406"/>
      <c r="F2857" s="276" t="s">
        <v>786</v>
      </c>
      <c r="G2857" t="str">
        <f t="shared" ca="1" si="45"/>
        <v>11 класс</v>
      </c>
    </row>
    <row r="2858" spans="1:7" ht="15.75" hidden="1" customHeight="1">
      <c r="A2858" s="405"/>
      <c r="B2858" s="393" t="s">
        <v>1060</v>
      </c>
      <c r="C2858" s="360" t="s">
        <v>1065</v>
      </c>
      <c r="D2858" s="360"/>
      <c r="E2858" s="360"/>
      <c r="F2858" s="80" t="s">
        <v>890</v>
      </c>
      <c r="G2858">
        <f t="shared" ca="1" si="45"/>
        <v>20</v>
      </c>
    </row>
    <row r="2859" spans="1:7" ht="15.75" hidden="1" customHeight="1">
      <c r="A2859" s="405"/>
      <c r="B2859" s="393"/>
      <c r="C2859" s="360" t="s">
        <v>1066</v>
      </c>
      <c r="D2859" s="360"/>
      <c r="E2859" s="360"/>
      <c r="F2859" s="80" t="s">
        <v>890</v>
      </c>
      <c r="G2859">
        <f t="shared" ca="1" si="45"/>
        <v>0</v>
      </c>
    </row>
    <row r="2860" spans="1:7" ht="15.75" hidden="1" customHeight="1">
      <c r="A2860" s="405"/>
      <c r="B2860" s="393"/>
      <c r="C2860" s="360" t="s">
        <v>1067</v>
      </c>
      <c r="D2860" s="360"/>
      <c r="E2860" s="360"/>
      <c r="F2860" s="80" t="s">
        <v>890</v>
      </c>
      <c r="G2860">
        <f t="shared" ca="1" si="45"/>
        <v>0</v>
      </c>
    </row>
    <row r="2861" spans="1:7" ht="15.75" hidden="1" customHeight="1">
      <c r="A2861" s="405"/>
      <c r="B2861" s="393"/>
      <c r="C2861" s="360" t="s">
        <v>1068</v>
      </c>
      <c r="D2861" s="360"/>
      <c r="E2861" s="360"/>
      <c r="F2861" s="80" t="s">
        <v>890</v>
      </c>
      <c r="G2861">
        <f t="shared" ca="1" si="45"/>
        <v>0</v>
      </c>
    </row>
    <row r="2862" spans="1:7" ht="15.75" hidden="1" customHeight="1">
      <c r="A2862" s="405"/>
      <c r="B2862" s="393"/>
      <c r="C2862" s="360" t="s">
        <v>1069</v>
      </c>
      <c r="D2862" s="360" t="s">
        <v>1098</v>
      </c>
      <c r="E2862" s="360"/>
      <c r="F2862" s="80" t="s">
        <v>890</v>
      </c>
      <c r="G2862">
        <f t="shared" ca="1" si="45"/>
        <v>2</v>
      </c>
    </row>
    <row r="2863" spans="1:7" ht="15.75" hidden="1" customHeight="1">
      <c r="A2863" s="405"/>
      <c r="B2863" s="393"/>
      <c r="C2863" s="360"/>
      <c r="D2863" s="360" t="s">
        <v>1099</v>
      </c>
      <c r="E2863" s="360"/>
      <c r="F2863" s="80" t="s">
        <v>890</v>
      </c>
      <c r="G2863">
        <f t="shared" ca="1" si="45"/>
        <v>4</v>
      </c>
    </row>
    <row r="2864" spans="1:7" ht="15.75" hidden="1" customHeight="1">
      <c r="A2864" s="405"/>
      <c r="B2864" s="393"/>
      <c r="C2864" s="360"/>
      <c r="D2864" s="360" t="s">
        <v>1100</v>
      </c>
      <c r="E2864" s="360"/>
      <c r="F2864" s="80" t="s">
        <v>890</v>
      </c>
      <c r="G2864">
        <f t="shared" ca="1" si="45"/>
        <v>0</v>
      </c>
    </row>
    <row r="2865" spans="1:7" ht="26.25" hidden="1" customHeight="1">
      <c r="A2865" s="405"/>
      <c r="B2865" s="393" t="s">
        <v>1178</v>
      </c>
      <c r="C2865" s="360" t="s">
        <v>1071</v>
      </c>
      <c r="D2865" s="360" t="s">
        <v>1186</v>
      </c>
      <c r="E2865" s="84" t="s">
        <v>1114</v>
      </c>
      <c r="F2865" s="80" t="s">
        <v>890</v>
      </c>
      <c r="G2865">
        <f t="shared" ca="1" si="45"/>
        <v>0</v>
      </c>
    </row>
    <row r="2866" spans="1:7" hidden="1">
      <c r="A2866" s="405"/>
      <c r="B2866" s="393"/>
      <c r="C2866" s="360"/>
      <c r="D2866" s="360"/>
      <c r="E2866" s="84" t="s">
        <v>1115</v>
      </c>
      <c r="F2866" s="276" t="s">
        <v>824</v>
      </c>
      <c r="G2866">
        <f t="shared" ca="1" si="45"/>
        <v>0</v>
      </c>
    </row>
    <row r="2867" spans="1:7" ht="38.25" hidden="1">
      <c r="A2867" s="405"/>
      <c r="B2867" s="393"/>
      <c r="C2867" s="360"/>
      <c r="D2867" s="360"/>
      <c r="E2867" s="84" t="s">
        <v>1167</v>
      </c>
      <c r="F2867" s="276" t="s">
        <v>824</v>
      </c>
      <c r="G2867">
        <f t="shared" ca="1" si="45"/>
        <v>0</v>
      </c>
    </row>
    <row r="2868" spans="1:7" ht="15.75" hidden="1" customHeight="1">
      <c r="A2868" s="405"/>
      <c r="B2868" s="393"/>
      <c r="C2868" s="360"/>
      <c r="D2868" s="360" t="s">
        <v>1162</v>
      </c>
      <c r="E2868" s="360"/>
      <c r="F2868" s="276" t="s">
        <v>824</v>
      </c>
      <c r="G2868">
        <f t="shared" ca="1" si="45"/>
        <v>0</v>
      </c>
    </row>
    <row r="2869" spans="1:7" ht="15.75" hidden="1" customHeight="1">
      <c r="A2869" s="405"/>
      <c r="B2869" s="393"/>
      <c r="C2869" s="378" t="s">
        <v>1072</v>
      </c>
      <c r="D2869" s="360" t="s">
        <v>1103</v>
      </c>
      <c r="E2869" s="360"/>
      <c r="F2869" s="276" t="s">
        <v>824</v>
      </c>
      <c r="G2869">
        <f t="shared" ca="1" si="45"/>
        <v>20</v>
      </c>
    </row>
    <row r="2870" spans="1:7" ht="15.75" hidden="1" customHeight="1">
      <c r="A2870" s="405"/>
      <c r="B2870" s="393"/>
      <c r="C2870" s="378"/>
      <c r="D2870" s="360" t="s">
        <v>1104</v>
      </c>
      <c r="E2870" s="360"/>
      <c r="F2870" s="276" t="s">
        <v>824</v>
      </c>
      <c r="G2870" t="str">
        <f t="shared" ca="1" si="45"/>
        <v/>
      </c>
    </row>
    <row r="2871" spans="1:7" ht="15.75" hidden="1" customHeight="1">
      <c r="A2871" s="405"/>
      <c r="B2871" s="393"/>
      <c r="C2871" s="378" t="s">
        <v>1180</v>
      </c>
      <c r="D2871" s="360" t="s">
        <v>1187</v>
      </c>
      <c r="E2871" s="360"/>
      <c r="F2871" s="276" t="s">
        <v>1198</v>
      </c>
      <c r="G2871" t="str">
        <f t="shared" ca="1" si="45"/>
        <v xml:space="preserve">другое </v>
      </c>
    </row>
    <row r="2872" spans="1:7" ht="15.75" hidden="1" customHeight="1">
      <c r="A2872" s="405"/>
      <c r="B2872" s="393"/>
      <c r="C2872" s="378"/>
      <c r="D2872" s="360" t="s">
        <v>1188</v>
      </c>
      <c r="E2872" s="84" t="s">
        <v>1191</v>
      </c>
      <c r="F2872" s="276" t="s">
        <v>824</v>
      </c>
      <c r="G2872">
        <f t="shared" ca="1" si="45"/>
        <v>20</v>
      </c>
    </row>
    <row r="2873" spans="1:7" hidden="1">
      <c r="A2873" s="405"/>
      <c r="B2873" s="393"/>
      <c r="C2873" s="378"/>
      <c r="D2873" s="360"/>
      <c r="E2873" s="84" t="s">
        <v>1192</v>
      </c>
      <c r="F2873" s="276" t="s">
        <v>824</v>
      </c>
      <c r="G2873">
        <f t="shared" ca="1" si="45"/>
        <v>0</v>
      </c>
    </row>
    <row r="2874" spans="1:7" ht="15.75" hidden="1" customHeight="1">
      <c r="A2874" s="405"/>
      <c r="B2874" s="393"/>
      <c r="C2874" s="360" t="s">
        <v>1181</v>
      </c>
      <c r="D2874" s="360"/>
      <c r="E2874" s="360"/>
      <c r="F2874" s="276" t="s">
        <v>786</v>
      </c>
      <c r="G2874" t="str">
        <f t="shared" ca="1" si="45"/>
        <v>в первую смену</v>
      </c>
    </row>
    <row r="2875" spans="1:7" ht="15.75" hidden="1" customHeight="1">
      <c r="A2875" s="405"/>
      <c r="B2875" s="393" t="s">
        <v>1179</v>
      </c>
      <c r="C2875" s="360" t="s">
        <v>1117</v>
      </c>
      <c r="D2875" s="360"/>
      <c r="E2875" s="360"/>
      <c r="F2875" s="276" t="s">
        <v>786</v>
      </c>
      <c r="G2875" t="str">
        <f t="shared" ca="1" si="45"/>
        <v>Универсальный</v>
      </c>
    </row>
    <row r="2876" spans="1:7" ht="15.75" hidden="1" customHeight="1">
      <c r="A2876" s="405"/>
      <c r="B2876" s="393"/>
      <c r="C2876" s="360" t="s">
        <v>1182</v>
      </c>
      <c r="D2876" s="360"/>
      <c r="E2876" s="84"/>
      <c r="F2876" s="276"/>
      <c r="G2876">
        <f t="shared" ca="1" si="45"/>
        <v>0</v>
      </c>
    </row>
    <row r="2877" spans="1:7" ht="25.5" hidden="1">
      <c r="A2877" s="405"/>
      <c r="B2877" s="393"/>
      <c r="C2877" s="360"/>
      <c r="D2877" s="360"/>
      <c r="E2877" s="188" t="s">
        <v>1193</v>
      </c>
      <c r="F2877" s="276" t="s">
        <v>824</v>
      </c>
      <c r="G2877">
        <f t="shared" ca="1" si="45"/>
        <v>20</v>
      </c>
    </row>
    <row r="2878" spans="1:7" ht="25.5" hidden="1">
      <c r="A2878" s="405"/>
      <c r="B2878" s="393"/>
      <c r="C2878" s="360"/>
      <c r="D2878" s="360"/>
      <c r="E2878" s="188" t="s">
        <v>1030</v>
      </c>
      <c r="F2878" s="276" t="s">
        <v>824</v>
      </c>
      <c r="G2878">
        <f t="shared" ca="1" si="45"/>
        <v>0</v>
      </c>
    </row>
    <row r="2879" spans="1:7" ht="25.5" hidden="1">
      <c r="A2879" s="405"/>
      <c r="B2879" s="393"/>
      <c r="C2879" s="360"/>
      <c r="D2879" s="360"/>
      <c r="E2879" s="188" t="s">
        <v>1032</v>
      </c>
      <c r="F2879" s="276" t="s">
        <v>824</v>
      </c>
      <c r="G2879">
        <f t="shared" ca="1" si="45"/>
        <v>0</v>
      </c>
    </row>
    <row r="2880" spans="1:7" ht="25.5" hidden="1">
      <c r="A2880" s="405"/>
      <c r="B2880" s="393"/>
      <c r="C2880" s="360"/>
      <c r="D2880" s="360"/>
      <c r="E2880" s="188" t="s">
        <v>1034</v>
      </c>
      <c r="F2880" s="276" t="s">
        <v>824</v>
      </c>
      <c r="G2880">
        <f t="shared" ca="1" si="45"/>
        <v>0</v>
      </c>
    </row>
    <row r="2881" spans="1:7" ht="25.5" hidden="1">
      <c r="A2881" s="405"/>
      <c r="B2881" s="393"/>
      <c r="C2881" s="360"/>
      <c r="D2881" s="360"/>
      <c r="E2881" s="188" t="s">
        <v>1036</v>
      </c>
      <c r="F2881" s="276" t="s">
        <v>824</v>
      </c>
      <c r="G2881">
        <f t="shared" ca="1" si="45"/>
        <v>0</v>
      </c>
    </row>
    <row r="2882" spans="1:7" ht="25.5" hidden="1">
      <c r="A2882" s="405"/>
      <c r="B2882" s="393"/>
      <c r="C2882" s="360"/>
      <c r="D2882" s="360"/>
      <c r="E2882" s="188" t="s">
        <v>1037</v>
      </c>
      <c r="F2882" s="276" t="s">
        <v>824</v>
      </c>
      <c r="G2882">
        <f t="shared" ca="1" si="45"/>
        <v>0</v>
      </c>
    </row>
    <row r="2883" spans="1:7" hidden="1">
      <c r="A2883" s="405"/>
      <c r="B2883" s="393"/>
      <c r="C2883" s="360"/>
      <c r="D2883" s="360"/>
      <c r="E2883" s="188" t="s">
        <v>1038</v>
      </c>
      <c r="F2883" s="276" t="s">
        <v>824</v>
      </c>
      <c r="G2883">
        <f t="shared" ca="1" si="45"/>
        <v>0</v>
      </c>
    </row>
    <row r="2884" spans="1:7" hidden="1">
      <c r="A2884" s="405"/>
      <c r="B2884" s="393"/>
      <c r="C2884" s="360"/>
      <c r="D2884" s="360"/>
      <c r="E2884" s="188" t="s">
        <v>1039</v>
      </c>
      <c r="F2884" s="276" t="s">
        <v>824</v>
      </c>
      <c r="G2884">
        <f t="shared" ca="1" si="45"/>
        <v>0</v>
      </c>
    </row>
    <row r="2885" spans="1:7" hidden="1">
      <c r="A2885" s="405"/>
      <c r="B2885" s="393"/>
      <c r="C2885" s="360"/>
      <c r="D2885" s="360"/>
      <c r="E2885" s="188" t="s">
        <v>1040</v>
      </c>
      <c r="F2885" s="276" t="s">
        <v>824</v>
      </c>
      <c r="G2885">
        <f t="shared" ca="1" si="45"/>
        <v>0</v>
      </c>
    </row>
    <row r="2886" spans="1:7" hidden="1">
      <c r="A2886" s="405"/>
      <c r="B2886" s="393"/>
      <c r="C2886" s="360"/>
      <c r="D2886" s="360"/>
      <c r="E2886" s="188" t="s">
        <v>1041</v>
      </c>
      <c r="F2886" s="276" t="s">
        <v>824</v>
      </c>
      <c r="G2886">
        <f t="shared" ca="1" si="45"/>
        <v>0</v>
      </c>
    </row>
    <row r="2887" spans="1:7" ht="38.25" hidden="1">
      <c r="A2887" s="405"/>
      <c r="B2887" s="393"/>
      <c r="C2887" s="360"/>
      <c r="D2887" s="360"/>
      <c r="E2887" s="188" t="s">
        <v>1042</v>
      </c>
      <c r="F2887" s="276" t="s">
        <v>824</v>
      </c>
      <c r="G2887">
        <f t="shared" ca="1" si="45"/>
        <v>20</v>
      </c>
    </row>
    <row r="2888" spans="1:7" ht="25.5" hidden="1">
      <c r="A2888" s="405"/>
      <c r="B2888" s="393"/>
      <c r="C2888" s="360"/>
      <c r="D2888" s="360"/>
      <c r="E2888" s="188" t="s">
        <v>1043</v>
      </c>
      <c r="F2888" s="276" t="s">
        <v>824</v>
      </c>
      <c r="G2888">
        <f t="shared" ca="1" si="45"/>
        <v>0</v>
      </c>
    </row>
    <row r="2889" spans="1:7" hidden="1">
      <c r="A2889" s="405"/>
      <c r="B2889" s="393"/>
      <c r="C2889" s="360"/>
      <c r="D2889" s="360"/>
      <c r="E2889" s="188" t="s">
        <v>1044</v>
      </c>
      <c r="F2889" s="276" t="s">
        <v>824</v>
      </c>
      <c r="G2889">
        <f t="shared" ca="1" si="45"/>
        <v>0</v>
      </c>
    </row>
    <row r="2890" spans="1:7" hidden="1">
      <c r="A2890" s="405"/>
      <c r="B2890" s="393"/>
      <c r="C2890" s="360"/>
      <c r="D2890" s="360"/>
      <c r="E2890" s="188" t="s">
        <v>1045</v>
      </c>
      <c r="F2890" s="276" t="s">
        <v>824</v>
      </c>
      <c r="G2890">
        <f t="shared" ca="1" si="45"/>
        <v>0</v>
      </c>
    </row>
    <row r="2891" spans="1:7" hidden="1">
      <c r="A2891" s="405"/>
      <c r="B2891" s="393"/>
      <c r="C2891" s="360"/>
      <c r="D2891" s="360"/>
      <c r="E2891" s="188" t="s">
        <v>1046</v>
      </c>
      <c r="F2891" s="276" t="s">
        <v>824</v>
      </c>
      <c r="G2891">
        <f t="shared" ca="1" si="45"/>
        <v>0</v>
      </c>
    </row>
    <row r="2892" spans="1:7" ht="15.75" hidden="1" customHeight="1">
      <c r="A2892" s="405"/>
      <c r="B2892" s="393"/>
      <c r="C2892" s="360" t="s">
        <v>1183</v>
      </c>
      <c r="D2892" s="360" t="s">
        <v>1189</v>
      </c>
      <c r="E2892" s="360"/>
      <c r="F2892" s="276" t="s">
        <v>1199</v>
      </c>
      <c r="G2892">
        <f t="shared" ca="1" si="45"/>
        <v>7</v>
      </c>
    </row>
    <row r="2893" spans="1:7" ht="15.75" hidden="1" customHeight="1">
      <c r="A2893" s="405"/>
      <c r="B2893" s="393"/>
      <c r="C2893" s="360"/>
      <c r="D2893" s="360" t="s">
        <v>1190</v>
      </c>
      <c r="E2893" s="360"/>
      <c r="F2893" s="276" t="s">
        <v>1199</v>
      </c>
      <c r="G2893">
        <f t="shared" ref="G2893:G2956" ca="1" si="46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2</v>
      </c>
    </row>
    <row r="2894" spans="1:7" hidden="1">
      <c r="A2894" s="405"/>
      <c r="B2894" s="393"/>
      <c r="C2894" s="360"/>
      <c r="D2894" s="360"/>
      <c r="E2894" s="360"/>
      <c r="F2894" s="276" t="s">
        <v>890</v>
      </c>
      <c r="G2894">
        <f t="shared" ca="1" si="46"/>
        <v>20</v>
      </c>
    </row>
    <row r="2895" spans="1:7" ht="39" hidden="1" customHeight="1">
      <c r="A2895" s="368" t="s">
        <v>1150</v>
      </c>
      <c r="B2895" s="368"/>
      <c r="C2895" s="375" t="s">
        <v>1158</v>
      </c>
      <c r="D2895" s="375" t="s">
        <v>1165</v>
      </c>
      <c r="E2895" s="84" t="s">
        <v>1194</v>
      </c>
      <c r="F2895" s="276" t="s">
        <v>1130</v>
      </c>
      <c r="G2895">
        <f t="shared" ca="1" si="46"/>
        <v>17</v>
      </c>
    </row>
    <row r="2896" spans="1:7" ht="51" hidden="1">
      <c r="A2896" s="368"/>
      <c r="B2896" s="368"/>
      <c r="C2896" s="375"/>
      <c r="D2896" s="375"/>
      <c r="E2896" s="84" t="s">
        <v>1169</v>
      </c>
      <c r="F2896" s="276" t="s">
        <v>824</v>
      </c>
      <c r="G2896">
        <f t="shared" ca="1" si="46"/>
        <v>84</v>
      </c>
    </row>
    <row r="2897" spans="1:7" ht="25.5" hidden="1">
      <c r="A2897" s="368"/>
      <c r="B2897" s="368"/>
      <c r="C2897" s="375"/>
      <c r="D2897" s="375"/>
      <c r="E2897" s="84" t="s">
        <v>1170</v>
      </c>
      <c r="F2897" s="276" t="s">
        <v>824</v>
      </c>
      <c r="G2897">
        <f t="shared" ca="1" si="46"/>
        <v>11</v>
      </c>
    </row>
    <row r="2898" spans="1:7" ht="39" hidden="1" customHeight="1">
      <c r="A2898" s="368"/>
      <c r="B2898" s="368"/>
      <c r="C2898" s="375"/>
      <c r="D2898" s="375" t="s">
        <v>1166</v>
      </c>
      <c r="E2898" s="84" t="s">
        <v>1197</v>
      </c>
      <c r="F2898" s="276" t="s">
        <v>1130</v>
      </c>
      <c r="G2898">
        <f t="shared" ca="1" si="46"/>
        <v>10</v>
      </c>
    </row>
    <row r="2899" spans="1:7" ht="51" hidden="1">
      <c r="A2899" s="368"/>
      <c r="B2899" s="368"/>
      <c r="C2899" s="375"/>
      <c r="D2899" s="375"/>
      <c r="E2899" s="84" t="s">
        <v>1169</v>
      </c>
      <c r="F2899" s="276" t="s">
        <v>824</v>
      </c>
      <c r="G2899">
        <f t="shared" ca="1" si="46"/>
        <v>13</v>
      </c>
    </row>
    <row r="2900" spans="1:7" ht="25.5" hidden="1">
      <c r="A2900" s="368"/>
      <c r="B2900" s="368"/>
      <c r="C2900" s="375"/>
      <c r="D2900" s="375"/>
      <c r="E2900" s="84" t="s">
        <v>1170</v>
      </c>
      <c r="F2900" s="276" t="s">
        <v>824</v>
      </c>
      <c r="G2900">
        <f t="shared" ca="1" si="46"/>
        <v>3</v>
      </c>
    </row>
    <row r="2901" spans="1:7" ht="15.75" hidden="1" customHeight="1">
      <c r="A2901" s="368"/>
      <c r="B2901" s="368"/>
      <c r="C2901" s="354" t="s">
        <v>1096</v>
      </c>
      <c r="D2901" s="354"/>
      <c r="E2901" s="354"/>
      <c r="F2901" s="276" t="s">
        <v>824</v>
      </c>
      <c r="G2901">
        <f t="shared" ca="1" si="46"/>
        <v>0</v>
      </c>
    </row>
    <row r="2902" spans="1:7" ht="15.75" hidden="1" customHeight="1">
      <c r="A2902" s="368"/>
      <c r="B2902" s="368"/>
      <c r="C2902" s="354" t="s">
        <v>1160</v>
      </c>
      <c r="D2902" s="354"/>
      <c r="E2902" s="354"/>
      <c r="F2902" s="276" t="s">
        <v>824</v>
      </c>
      <c r="G2902">
        <f t="shared" ca="1" si="46"/>
        <v>20</v>
      </c>
    </row>
    <row r="2903" spans="1:7" hidden="1">
      <c r="A2903" s="405" t="s">
        <v>1177</v>
      </c>
      <c r="B2903" s="406" t="s">
        <v>1488</v>
      </c>
      <c r="C2903" s="406"/>
      <c r="D2903" s="406"/>
      <c r="E2903" s="406"/>
      <c r="F2903" s="276" t="s">
        <v>786</v>
      </c>
      <c r="G2903" t="str">
        <f t="shared" ca="1" si="46"/>
        <v>NULL</v>
      </c>
    </row>
    <row r="2904" spans="1:7" ht="15.75" hidden="1" customHeight="1">
      <c r="A2904" s="405"/>
      <c r="B2904" s="393" t="s">
        <v>1060</v>
      </c>
      <c r="C2904" s="360" t="s">
        <v>1065</v>
      </c>
      <c r="D2904" s="360"/>
      <c r="E2904" s="360"/>
      <c r="F2904" s="80" t="s">
        <v>890</v>
      </c>
      <c r="G2904" t="str">
        <f t="shared" ca="1" si="46"/>
        <v>NULL</v>
      </c>
    </row>
    <row r="2905" spans="1:7" ht="15.75" hidden="1" customHeight="1">
      <c r="A2905" s="405"/>
      <c r="B2905" s="393"/>
      <c r="C2905" s="360" t="s">
        <v>1066</v>
      </c>
      <c r="D2905" s="360"/>
      <c r="E2905" s="360"/>
      <c r="F2905" s="80" t="s">
        <v>890</v>
      </c>
      <c r="G2905" t="str">
        <f t="shared" ca="1" si="46"/>
        <v>NULL</v>
      </c>
    </row>
    <row r="2906" spans="1:7" ht="15.75" hidden="1" customHeight="1">
      <c r="A2906" s="405"/>
      <c r="B2906" s="393"/>
      <c r="C2906" s="360" t="s">
        <v>1067</v>
      </c>
      <c r="D2906" s="360"/>
      <c r="E2906" s="360"/>
      <c r="F2906" s="80" t="s">
        <v>890</v>
      </c>
      <c r="G2906" t="str">
        <f t="shared" ca="1" si="46"/>
        <v>NULL</v>
      </c>
    </row>
    <row r="2907" spans="1:7" ht="15.75" hidden="1" customHeight="1">
      <c r="A2907" s="405"/>
      <c r="B2907" s="393"/>
      <c r="C2907" s="360" t="s">
        <v>1068</v>
      </c>
      <c r="D2907" s="360"/>
      <c r="E2907" s="360"/>
      <c r="F2907" s="80" t="s">
        <v>890</v>
      </c>
      <c r="G2907" t="str">
        <f t="shared" ca="1" si="46"/>
        <v>NULL</v>
      </c>
    </row>
    <row r="2908" spans="1:7" ht="15.75" hidden="1" customHeight="1">
      <c r="A2908" s="405"/>
      <c r="B2908" s="393"/>
      <c r="C2908" s="360" t="s">
        <v>1069</v>
      </c>
      <c r="D2908" s="360" t="s">
        <v>1098</v>
      </c>
      <c r="E2908" s="360"/>
      <c r="F2908" s="80" t="s">
        <v>890</v>
      </c>
      <c r="G2908" t="str">
        <f t="shared" ca="1" si="46"/>
        <v>NULL</v>
      </c>
    </row>
    <row r="2909" spans="1:7" ht="15.75" hidden="1" customHeight="1">
      <c r="A2909" s="405"/>
      <c r="B2909" s="393"/>
      <c r="C2909" s="360"/>
      <c r="D2909" s="360" t="s">
        <v>1099</v>
      </c>
      <c r="E2909" s="360"/>
      <c r="F2909" s="80" t="s">
        <v>890</v>
      </c>
      <c r="G2909" t="str">
        <f t="shared" ca="1" si="46"/>
        <v>NULL</v>
      </c>
    </row>
    <row r="2910" spans="1:7" ht="15.75" hidden="1" customHeight="1">
      <c r="A2910" s="405"/>
      <c r="B2910" s="393"/>
      <c r="C2910" s="360"/>
      <c r="D2910" s="360" t="s">
        <v>1100</v>
      </c>
      <c r="E2910" s="360"/>
      <c r="F2910" s="80" t="s">
        <v>890</v>
      </c>
      <c r="G2910" t="str">
        <f t="shared" ca="1" si="46"/>
        <v>NULL</v>
      </c>
    </row>
    <row r="2911" spans="1:7" ht="26.25" hidden="1" customHeight="1">
      <c r="A2911" s="405"/>
      <c r="B2911" s="393" t="s">
        <v>1178</v>
      </c>
      <c r="C2911" s="360" t="s">
        <v>1071</v>
      </c>
      <c r="D2911" s="360" t="s">
        <v>1186</v>
      </c>
      <c r="E2911" s="84" t="s">
        <v>1114</v>
      </c>
      <c r="F2911" s="80" t="s">
        <v>890</v>
      </c>
      <c r="G2911" t="str">
        <f t="shared" ca="1" si="46"/>
        <v>NULL</v>
      </c>
    </row>
    <row r="2912" spans="1:7" hidden="1">
      <c r="A2912" s="405"/>
      <c r="B2912" s="393"/>
      <c r="C2912" s="360"/>
      <c r="D2912" s="360"/>
      <c r="E2912" s="84" t="s">
        <v>1115</v>
      </c>
      <c r="F2912" s="276" t="s">
        <v>824</v>
      </c>
      <c r="G2912" t="str">
        <f t="shared" ca="1" si="46"/>
        <v>NULL</v>
      </c>
    </row>
    <row r="2913" spans="1:7" ht="38.25" hidden="1">
      <c r="A2913" s="405"/>
      <c r="B2913" s="393"/>
      <c r="C2913" s="360"/>
      <c r="D2913" s="360"/>
      <c r="E2913" s="84" t="s">
        <v>1167</v>
      </c>
      <c r="F2913" s="276" t="s">
        <v>824</v>
      </c>
      <c r="G2913" t="str">
        <f t="shared" ca="1" si="46"/>
        <v>NULL</v>
      </c>
    </row>
    <row r="2914" spans="1:7" ht="15.75" hidden="1" customHeight="1">
      <c r="A2914" s="405"/>
      <c r="B2914" s="393"/>
      <c r="C2914" s="360"/>
      <c r="D2914" s="360" t="s">
        <v>1162</v>
      </c>
      <c r="E2914" s="360"/>
      <c r="F2914" s="276" t="s">
        <v>824</v>
      </c>
      <c r="G2914" t="str">
        <f t="shared" ca="1" si="46"/>
        <v>NULL</v>
      </c>
    </row>
    <row r="2915" spans="1:7" ht="15.75" hidden="1" customHeight="1">
      <c r="A2915" s="405"/>
      <c r="B2915" s="393"/>
      <c r="C2915" s="378" t="s">
        <v>1072</v>
      </c>
      <c r="D2915" s="360" t="s">
        <v>1103</v>
      </c>
      <c r="E2915" s="360"/>
      <c r="F2915" s="276" t="s">
        <v>824</v>
      </c>
      <c r="G2915" t="str">
        <f t="shared" ca="1" si="46"/>
        <v>NULL</v>
      </c>
    </row>
    <row r="2916" spans="1:7" ht="15.75" hidden="1" customHeight="1">
      <c r="A2916" s="405"/>
      <c r="B2916" s="393"/>
      <c r="C2916" s="378"/>
      <c r="D2916" s="360" t="s">
        <v>1104</v>
      </c>
      <c r="E2916" s="360"/>
      <c r="F2916" s="276" t="s">
        <v>824</v>
      </c>
      <c r="G2916" t="str">
        <f t="shared" ca="1" si="46"/>
        <v>NULL</v>
      </c>
    </row>
    <row r="2917" spans="1:7" ht="15.75" hidden="1" customHeight="1">
      <c r="A2917" s="405"/>
      <c r="B2917" s="393"/>
      <c r="C2917" s="378" t="s">
        <v>1180</v>
      </c>
      <c r="D2917" s="360" t="s">
        <v>1187</v>
      </c>
      <c r="E2917" s="360"/>
      <c r="F2917" s="276" t="s">
        <v>1198</v>
      </c>
      <c r="G2917" t="str">
        <f t="shared" ca="1" si="46"/>
        <v>NULL</v>
      </c>
    </row>
    <row r="2918" spans="1:7" ht="15.75" hidden="1" customHeight="1">
      <c r="A2918" s="405"/>
      <c r="B2918" s="393"/>
      <c r="C2918" s="378"/>
      <c r="D2918" s="360" t="s">
        <v>1188</v>
      </c>
      <c r="E2918" s="84" t="s">
        <v>1191</v>
      </c>
      <c r="F2918" s="276" t="s">
        <v>824</v>
      </c>
      <c r="G2918" t="str">
        <f t="shared" ca="1" si="46"/>
        <v>NULL</v>
      </c>
    </row>
    <row r="2919" spans="1:7" hidden="1">
      <c r="A2919" s="405"/>
      <c r="B2919" s="393"/>
      <c r="C2919" s="378"/>
      <c r="D2919" s="360"/>
      <c r="E2919" s="84" t="s">
        <v>1192</v>
      </c>
      <c r="F2919" s="276" t="s">
        <v>824</v>
      </c>
      <c r="G2919" t="str">
        <f t="shared" ca="1" si="46"/>
        <v>NULL</v>
      </c>
    </row>
    <row r="2920" spans="1:7" ht="15.75" hidden="1" customHeight="1">
      <c r="A2920" s="405"/>
      <c r="B2920" s="393"/>
      <c r="C2920" s="360" t="s">
        <v>1181</v>
      </c>
      <c r="D2920" s="360"/>
      <c r="E2920" s="360"/>
      <c r="F2920" s="276" t="s">
        <v>786</v>
      </c>
      <c r="G2920" t="str">
        <f t="shared" ca="1" si="46"/>
        <v>NULL</v>
      </c>
    </row>
    <row r="2921" spans="1:7" ht="15.75" hidden="1" customHeight="1">
      <c r="A2921" s="405"/>
      <c r="B2921" s="393" t="s">
        <v>1179</v>
      </c>
      <c r="C2921" s="360" t="s">
        <v>1117</v>
      </c>
      <c r="D2921" s="360"/>
      <c r="E2921" s="360"/>
      <c r="F2921" s="276" t="s">
        <v>786</v>
      </c>
      <c r="G2921" t="str">
        <f t="shared" ca="1" si="46"/>
        <v>NULL</v>
      </c>
    </row>
    <row r="2922" spans="1:7" ht="15.75" hidden="1" customHeight="1">
      <c r="A2922" s="405"/>
      <c r="B2922" s="393"/>
      <c r="C2922" s="360" t="s">
        <v>1182</v>
      </c>
      <c r="D2922" s="360"/>
      <c r="E2922" s="84"/>
      <c r="F2922" s="276"/>
      <c r="G2922" t="str">
        <f t="shared" ca="1" si="46"/>
        <v>NULL</v>
      </c>
    </row>
    <row r="2923" spans="1:7" ht="25.5" hidden="1">
      <c r="A2923" s="405"/>
      <c r="B2923" s="393"/>
      <c r="C2923" s="360"/>
      <c r="D2923" s="360"/>
      <c r="E2923" s="188" t="s">
        <v>1193</v>
      </c>
      <c r="F2923" s="276" t="s">
        <v>824</v>
      </c>
      <c r="G2923" t="str">
        <f t="shared" ca="1" si="46"/>
        <v>NULL</v>
      </c>
    </row>
    <row r="2924" spans="1:7" ht="25.5" hidden="1">
      <c r="A2924" s="405"/>
      <c r="B2924" s="393"/>
      <c r="C2924" s="360"/>
      <c r="D2924" s="360"/>
      <c r="E2924" s="188" t="s">
        <v>1030</v>
      </c>
      <c r="F2924" s="276" t="s">
        <v>824</v>
      </c>
      <c r="G2924" t="str">
        <f t="shared" ca="1" si="46"/>
        <v>NULL</v>
      </c>
    </row>
    <row r="2925" spans="1:7" ht="25.5" hidden="1">
      <c r="A2925" s="405"/>
      <c r="B2925" s="393"/>
      <c r="C2925" s="360"/>
      <c r="D2925" s="360"/>
      <c r="E2925" s="188" t="s">
        <v>1032</v>
      </c>
      <c r="F2925" s="276" t="s">
        <v>824</v>
      </c>
      <c r="G2925" t="str">
        <f t="shared" ca="1" si="46"/>
        <v>NULL</v>
      </c>
    </row>
    <row r="2926" spans="1:7" ht="25.5" hidden="1">
      <c r="A2926" s="405"/>
      <c r="B2926" s="393"/>
      <c r="C2926" s="360"/>
      <c r="D2926" s="360"/>
      <c r="E2926" s="188" t="s">
        <v>1034</v>
      </c>
      <c r="F2926" s="276" t="s">
        <v>824</v>
      </c>
      <c r="G2926" t="str">
        <f t="shared" ca="1" si="46"/>
        <v>NULL</v>
      </c>
    </row>
    <row r="2927" spans="1:7" ht="25.5" hidden="1">
      <c r="A2927" s="405"/>
      <c r="B2927" s="393"/>
      <c r="C2927" s="360"/>
      <c r="D2927" s="360"/>
      <c r="E2927" s="188" t="s">
        <v>1036</v>
      </c>
      <c r="F2927" s="276" t="s">
        <v>824</v>
      </c>
      <c r="G2927" t="str">
        <f t="shared" ca="1" si="46"/>
        <v>NULL</v>
      </c>
    </row>
    <row r="2928" spans="1:7" ht="25.5" hidden="1">
      <c r="A2928" s="405"/>
      <c r="B2928" s="393"/>
      <c r="C2928" s="360"/>
      <c r="D2928" s="360"/>
      <c r="E2928" s="188" t="s">
        <v>1037</v>
      </c>
      <c r="F2928" s="276" t="s">
        <v>824</v>
      </c>
      <c r="G2928" t="str">
        <f t="shared" ca="1" si="46"/>
        <v>NULL</v>
      </c>
    </row>
    <row r="2929" spans="1:7" hidden="1">
      <c r="A2929" s="405"/>
      <c r="B2929" s="393"/>
      <c r="C2929" s="360"/>
      <c r="D2929" s="360"/>
      <c r="E2929" s="188" t="s">
        <v>1038</v>
      </c>
      <c r="F2929" s="276" t="s">
        <v>824</v>
      </c>
      <c r="G2929" t="str">
        <f t="shared" ca="1" si="46"/>
        <v>NULL</v>
      </c>
    </row>
    <row r="2930" spans="1:7" hidden="1">
      <c r="A2930" s="405"/>
      <c r="B2930" s="393"/>
      <c r="C2930" s="360"/>
      <c r="D2930" s="360"/>
      <c r="E2930" s="188" t="s">
        <v>1039</v>
      </c>
      <c r="F2930" s="276" t="s">
        <v>824</v>
      </c>
      <c r="G2930" t="str">
        <f t="shared" ca="1" si="46"/>
        <v>NULL</v>
      </c>
    </row>
    <row r="2931" spans="1:7" hidden="1">
      <c r="A2931" s="405"/>
      <c r="B2931" s="393"/>
      <c r="C2931" s="360"/>
      <c r="D2931" s="360"/>
      <c r="E2931" s="188" t="s">
        <v>1040</v>
      </c>
      <c r="F2931" s="276" t="s">
        <v>824</v>
      </c>
      <c r="G2931" t="str">
        <f t="shared" ca="1" si="46"/>
        <v>NULL</v>
      </c>
    </row>
    <row r="2932" spans="1:7" hidden="1">
      <c r="A2932" s="405"/>
      <c r="B2932" s="393"/>
      <c r="C2932" s="360"/>
      <c r="D2932" s="360"/>
      <c r="E2932" s="188" t="s">
        <v>1041</v>
      </c>
      <c r="F2932" s="276" t="s">
        <v>824</v>
      </c>
      <c r="G2932" t="str">
        <f t="shared" ca="1" si="46"/>
        <v>NULL</v>
      </c>
    </row>
    <row r="2933" spans="1:7" ht="38.25" hidden="1">
      <c r="A2933" s="405"/>
      <c r="B2933" s="393"/>
      <c r="C2933" s="360"/>
      <c r="D2933" s="360"/>
      <c r="E2933" s="188" t="s">
        <v>1042</v>
      </c>
      <c r="F2933" s="276" t="s">
        <v>824</v>
      </c>
      <c r="G2933" t="str">
        <f t="shared" ca="1" si="46"/>
        <v>NULL</v>
      </c>
    </row>
    <row r="2934" spans="1:7" ht="25.5" hidden="1">
      <c r="A2934" s="405"/>
      <c r="B2934" s="393"/>
      <c r="C2934" s="360"/>
      <c r="D2934" s="360"/>
      <c r="E2934" s="188" t="s">
        <v>1043</v>
      </c>
      <c r="F2934" s="276" t="s">
        <v>824</v>
      </c>
      <c r="G2934" t="str">
        <f t="shared" ca="1" si="46"/>
        <v>NULL</v>
      </c>
    </row>
    <row r="2935" spans="1:7" hidden="1">
      <c r="A2935" s="405"/>
      <c r="B2935" s="393"/>
      <c r="C2935" s="360"/>
      <c r="D2935" s="360"/>
      <c r="E2935" s="188" t="s">
        <v>1044</v>
      </c>
      <c r="F2935" s="276" t="s">
        <v>824</v>
      </c>
      <c r="G2935" t="str">
        <f t="shared" ca="1" si="46"/>
        <v>NULL</v>
      </c>
    </row>
    <row r="2936" spans="1:7" hidden="1">
      <c r="A2936" s="405"/>
      <c r="B2936" s="393"/>
      <c r="C2936" s="360"/>
      <c r="D2936" s="360"/>
      <c r="E2936" s="188" t="s">
        <v>1045</v>
      </c>
      <c r="F2936" s="276" t="s">
        <v>824</v>
      </c>
      <c r="G2936" t="str">
        <f t="shared" ca="1" si="46"/>
        <v>NULL</v>
      </c>
    </row>
    <row r="2937" spans="1:7" hidden="1">
      <c r="A2937" s="405"/>
      <c r="B2937" s="393"/>
      <c r="C2937" s="360"/>
      <c r="D2937" s="360"/>
      <c r="E2937" s="188" t="s">
        <v>1046</v>
      </c>
      <c r="F2937" s="276" t="s">
        <v>824</v>
      </c>
      <c r="G2937" t="str">
        <f t="shared" ca="1" si="46"/>
        <v>NULL</v>
      </c>
    </row>
    <row r="2938" spans="1:7" ht="15.75" hidden="1" customHeight="1">
      <c r="A2938" s="405"/>
      <c r="B2938" s="393"/>
      <c r="C2938" s="360" t="s">
        <v>1183</v>
      </c>
      <c r="D2938" s="360" t="s">
        <v>1189</v>
      </c>
      <c r="E2938" s="360"/>
      <c r="F2938" s="276" t="s">
        <v>1199</v>
      </c>
      <c r="G2938" t="str">
        <f t="shared" ca="1" si="46"/>
        <v>NULL</v>
      </c>
    </row>
    <row r="2939" spans="1:7" ht="15.75" hidden="1" customHeight="1">
      <c r="A2939" s="405"/>
      <c r="B2939" s="393"/>
      <c r="C2939" s="360"/>
      <c r="D2939" s="360" t="s">
        <v>1190</v>
      </c>
      <c r="E2939" s="360"/>
      <c r="F2939" s="276" t="s">
        <v>1199</v>
      </c>
      <c r="G2939" t="str">
        <f t="shared" ca="1" si="46"/>
        <v>NULL</v>
      </c>
    </row>
    <row r="2940" spans="1:7" hidden="1">
      <c r="A2940" s="405"/>
      <c r="B2940" s="393"/>
      <c r="C2940" s="360"/>
      <c r="D2940" s="360"/>
      <c r="E2940" s="360"/>
      <c r="F2940" s="276" t="s">
        <v>890</v>
      </c>
      <c r="G2940" t="str">
        <f t="shared" ca="1" si="46"/>
        <v>NULL</v>
      </c>
    </row>
    <row r="2941" spans="1:7" ht="39" hidden="1" customHeight="1">
      <c r="A2941" s="368" t="s">
        <v>1150</v>
      </c>
      <c r="B2941" s="368"/>
      <c r="C2941" s="375" t="s">
        <v>1158</v>
      </c>
      <c r="D2941" s="375" t="s">
        <v>1165</v>
      </c>
      <c r="E2941" s="84" t="s">
        <v>1194</v>
      </c>
      <c r="F2941" s="276" t="s">
        <v>1130</v>
      </c>
      <c r="G2941" t="str">
        <f t="shared" ca="1" si="46"/>
        <v>NULL</v>
      </c>
    </row>
    <row r="2942" spans="1:7" ht="51" hidden="1">
      <c r="A2942" s="368"/>
      <c r="B2942" s="368"/>
      <c r="C2942" s="375"/>
      <c r="D2942" s="375"/>
      <c r="E2942" s="84" t="s">
        <v>1169</v>
      </c>
      <c r="F2942" s="276" t="s">
        <v>824</v>
      </c>
      <c r="G2942" t="str">
        <f t="shared" ca="1" si="46"/>
        <v>NULL</v>
      </c>
    </row>
    <row r="2943" spans="1:7" ht="25.5" hidden="1">
      <c r="A2943" s="368"/>
      <c r="B2943" s="368"/>
      <c r="C2943" s="375"/>
      <c r="D2943" s="375"/>
      <c r="E2943" s="84" t="s">
        <v>1170</v>
      </c>
      <c r="F2943" s="276" t="s">
        <v>824</v>
      </c>
      <c r="G2943" t="str">
        <f t="shared" ca="1" si="46"/>
        <v>NULL</v>
      </c>
    </row>
    <row r="2944" spans="1:7" ht="39" hidden="1" customHeight="1">
      <c r="A2944" s="368"/>
      <c r="B2944" s="368"/>
      <c r="C2944" s="375"/>
      <c r="D2944" s="375" t="s">
        <v>1166</v>
      </c>
      <c r="E2944" s="84" t="s">
        <v>1197</v>
      </c>
      <c r="F2944" s="276" t="s">
        <v>1130</v>
      </c>
      <c r="G2944" t="str">
        <f t="shared" ca="1" si="46"/>
        <v>NULL</v>
      </c>
    </row>
    <row r="2945" spans="1:7" ht="51" hidden="1">
      <c r="A2945" s="368"/>
      <c r="B2945" s="368"/>
      <c r="C2945" s="375"/>
      <c r="D2945" s="375"/>
      <c r="E2945" s="84" t="s">
        <v>1169</v>
      </c>
      <c r="F2945" s="276" t="s">
        <v>824</v>
      </c>
      <c r="G2945" t="str">
        <f t="shared" ca="1" si="46"/>
        <v>NULL</v>
      </c>
    </row>
    <row r="2946" spans="1:7" ht="25.5" hidden="1">
      <c r="A2946" s="368"/>
      <c r="B2946" s="368"/>
      <c r="C2946" s="375"/>
      <c r="D2946" s="375"/>
      <c r="E2946" s="84" t="s">
        <v>1170</v>
      </c>
      <c r="F2946" s="276" t="s">
        <v>824</v>
      </c>
      <c r="G2946" t="str">
        <f t="shared" ca="1" si="46"/>
        <v>NULL</v>
      </c>
    </row>
    <row r="2947" spans="1:7" ht="15.75" hidden="1" customHeight="1">
      <c r="A2947" s="368"/>
      <c r="B2947" s="368"/>
      <c r="C2947" s="354" t="s">
        <v>1096</v>
      </c>
      <c r="D2947" s="354"/>
      <c r="E2947" s="354"/>
      <c r="F2947" s="276" t="s">
        <v>824</v>
      </c>
      <c r="G2947" t="str">
        <f t="shared" ca="1" si="46"/>
        <v>NULL</v>
      </c>
    </row>
    <row r="2948" spans="1:7" ht="15.75" hidden="1" customHeight="1">
      <c r="A2948" s="368"/>
      <c r="B2948" s="368"/>
      <c r="C2948" s="354" t="s">
        <v>1160</v>
      </c>
      <c r="D2948" s="354"/>
      <c r="E2948" s="354"/>
      <c r="F2948" s="276" t="s">
        <v>824</v>
      </c>
      <c r="G2948" t="str">
        <f t="shared" ca="1" si="46"/>
        <v>NULL</v>
      </c>
    </row>
    <row r="2949" spans="1:7" hidden="1">
      <c r="A2949" s="405" t="s">
        <v>1177</v>
      </c>
      <c r="B2949" s="406" t="s">
        <v>1488</v>
      </c>
      <c r="C2949" s="406"/>
      <c r="D2949" s="406"/>
      <c r="E2949" s="406"/>
      <c r="F2949" s="276" t="s">
        <v>786</v>
      </c>
      <c r="G2949" t="str">
        <f t="shared" ca="1" si="46"/>
        <v>NULL</v>
      </c>
    </row>
    <row r="2950" spans="1:7" ht="15.75" hidden="1" customHeight="1">
      <c r="A2950" s="405"/>
      <c r="B2950" s="393" t="s">
        <v>1060</v>
      </c>
      <c r="C2950" s="360" t="s">
        <v>1065</v>
      </c>
      <c r="D2950" s="360"/>
      <c r="E2950" s="360"/>
      <c r="F2950" s="80" t="s">
        <v>890</v>
      </c>
      <c r="G2950" t="str">
        <f t="shared" ca="1" si="46"/>
        <v>NULL</v>
      </c>
    </row>
    <row r="2951" spans="1:7" ht="15.75" hidden="1" customHeight="1">
      <c r="A2951" s="405"/>
      <c r="B2951" s="393"/>
      <c r="C2951" s="360" t="s">
        <v>1066</v>
      </c>
      <c r="D2951" s="360"/>
      <c r="E2951" s="360"/>
      <c r="F2951" s="80" t="s">
        <v>890</v>
      </c>
      <c r="G2951" t="str">
        <f t="shared" ca="1" si="46"/>
        <v>NULL</v>
      </c>
    </row>
    <row r="2952" spans="1:7" ht="15.75" hidden="1" customHeight="1">
      <c r="A2952" s="405"/>
      <c r="B2952" s="393"/>
      <c r="C2952" s="360" t="s">
        <v>1067</v>
      </c>
      <c r="D2952" s="360"/>
      <c r="E2952" s="360"/>
      <c r="F2952" s="80" t="s">
        <v>890</v>
      </c>
      <c r="G2952" t="str">
        <f t="shared" ca="1" si="46"/>
        <v>NULL</v>
      </c>
    </row>
    <row r="2953" spans="1:7" ht="15.75" hidden="1" customHeight="1">
      <c r="A2953" s="405"/>
      <c r="B2953" s="393"/>
      <c r="C2953" s="360" t="s">
        <v>1068</v>
      </c>
      <c r="D2953" s="360"/>
      <c r="E2953" s="360"/>
      <c r="F2953" s="80" t="s">
        <v>890</v>
      </c>
      <c r="G2953" t="str">
        <f t="shared" ca="1" si="46"/>
        <v>NULL</v>
      </c>
    </row>
    <row r="2954" spans="1:7" ht="15.75" hidden="1" customHeight="1">
      <c r="A2954" s="405"/>
      <c r="B2954" s="393"/>
      <c r="C2954" s="360" t="s">
        <v>1069</v>
      </c>
      <c r="D2954" s="360" t="s">
        <v>1098</v>
      </c>
      <c r="E2954" s="360"/>
      <c r="F2954" s="80" t="s">
        <v>890</v>
      </c>
      <c r="G2954" t="str">
        <f t="shared" ca="1" si="46"/>
        <v>NULL</v>
      </c>
    </row>
    <row r="2955" spans="1:7" ht="15.75" hidden="1" customHeight="1">
      <c r="A2955" s="405"/>
      <c r="B2955" s="393"/>
      <c r="C2955" s="360"/>
      <c r="D2955" s="360" t="s">
        <v>1099</v>
      </c>
      <c r="E2955" s="360"/>
      <c r="F2955" s="80" t="s">
        <v>890</v>
      </c>
      <c r="G2955" t="str">
        <f t="shared" ca="1" si="46"/>
        <v>NULL</v>
      </c>
    </row>
    <row r="2956" spans="1:7" ht="15.75" hidden="1" customHeight="1">
      <c r="A2956" s="405"/>
      <c r="B2956" s="393"/>
      <c r="C2956" s="360"/>
      <c r="D2956" s="360" t="s">
        <v>1100</v>
      </c>
      <c r="E2956" s="360"/>
      <c r="F2956" s="80" t="s">
        <v>890</v>
      </c>
      <c r="G2956" t="str">
        <f t="shared" ca="1" si="46"/>
        <v>NULL</v>
      </c>
    </row>
    <row r="2957" spans="1:7" ht="26.25" hidden="1" customHeight="1">
      <c r="A2957" s="405"/>
      <c r="B2957" s="393" t="s">
        <v>1178</v>
      </c>
      <c r="C2957" s="360" t="s">
        <v>1071</v>
      </c>
      <c r="D2957" s="360" t="s">
        <v>1186</v>
      </c>
      <c r="E2957" s="84" t="s">
        <v>1114</v>
      </c>
      <c r="F2957" s="80" t="s">
        <v>890</v>
      </c>
      <c r="G2957" t="str">
        <f t="shared" ref="G2957:G3020" ca="1" si="47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2958" spans="1:7" hidden="1">
      <c r="A2958" s="405"/>
      <c r="B2958" s="393"/>
      <c r="C2958" s="360"/>
      <c r="D2958" s="360"/>
      <c r="E2958" s="84" t="s">
        <v>1115</v>
      </c>
      <c r="F2958" s="276" t="s">
        <v>824</v>
      </c>
      <c r="G2958" t="str">
        <f t="shared" ca="1" si="47"/>
        <v>NULL</v>
      </c>
    </row>
    <row r="2959" spans="1:7" ht="38.25" hidden="1">
      <c r="A2959" s="405"/>
      <c r="B2959" s="393"/>
      <c r="C2959" s="360"/>
      <c r="D2959" s="360"/>
      <c r="E2959" s="84" t="s">
        <v>1167</v>
      </c>
      <c r="F2959" s="276" t="s">
        <v>824</v>
      </c>
      <c r="G2959" t="str">
        <f t="shared" ca="1" si="47"/>
        <v>NULL</v>
      </c>
    </row>
    <row r="2960" spans="1:7" ht="15.75" hidden="1" customHeight="1">
      <c r="A2960" s="405"/>
      <c r="B2960" s="393"/>
      <c r="C2960" s="360"/>
      <c r="D2960" s="360" t="s">
        <v>1162</v>
      </c>
      <c r="E2960" s="360"/>
      <c r="F2960" s="276" t="s">
        <v>824</v>
      </c>
      <c r="G2960" t="str">
        <f t="shared" ca="1" si="47"/>
        <v>NULL</v>
      </c>
    </row>
    <row r="2961" spans="1:7" ht="15.75" hidden="1" customHeight="1">
      <c r="A2961" s="405"/>
      <c r="B2961" s="393"/>
      <c r="C2961" s="378" t="s">
        <v>1072</v>
      </c>
      <c r="D2961" s="360" t="s">
        <v>1103</v>
      </c>
      <c r="E2961" s="360"/>
      <c r="F2961" s="276" t="s">
        <v>824</v>
      </c>
      <c r="G2961" t="str">
        <f t="shared" ca="1" si="47"/>
        <v>NULL</v>
      </c>
    </row>
    <row r="2962" spans="1:7" ht="15.75" hidden="1" customHeight="1">
      <c r="A2962" s="405"/>
      <c r="B2962" s="393"/>
      <c r="C2962" s="378"/>
      <c r="D2962" s="360" t="s">
        <v>1104</v>
      </c>
      <c r="E2962" s="360"/>
      <c r="F2962" s="276" t="s">
        <v>824</v>
      </c>
      <c r="G2962" t="str">
        <f t="shared" ca="1" si="47"/>
        <v>NULL</v>
      </c>
    </row>
    <row r="2963" spans="1:7" ht="15.75" hidden="1" customHeight="1">
      <c r="A2963" s="405"/>
      <c r="B2963" s="393"/>
      <c r="C2963" s="378" t="s">
        <v>1180</v>
      </c>
      <c r="D2963" s="360" t="s">
        <v>1187</v>
      </c>
      <c r="E2963" s="360"/>
      <c r="F2963" s="276" t="s">
        <v>1198</v>
      </c>
      <c r="G2963" t="str">
        <f t="shared" ca="1" si="47"/>
        <v>NULL</v>
      </c>
    </row>
    <row r="2964" spans="1:7" ht="15.75" hidden="1" customHeight="1">
      <c r="A2964" s="405"/>
      <c r="B2964" s="393"/>
      <c r="C2964" s="378"/>
      <c r="D2964" s="360" t="s">
        <v>1188</v>
      </c>
      <c r="E2964" s="84" t="s">
        <v>1191</v>
      </c>
      <c r="F2964" s="276" t="s">
        <v>824</v>
      </c>
      <c r="G2964" t="str">
        <f t="shared" ca="1" si="47"/>
        <v>NULL</v>
      </c>
    </row>
    <row r="2965" spans="1:7" hidden="1">
      <c r="A2965" s="405"/>
      <c r="B2965" s="393"/>
      <c r="C2965" s="378"/>
      <c r="D2965" s="360"/>
      <c r="E2965" s="84" t="s">
        <v>1192</v>
      </c>
      <c r="F2965" s="276" t="s">
        <v>824</v>
      </c>
      <c r="G2965" t="str">
        <f t="shared" ca="1" si="47"/>
        <v>NULL</v>
      </c>
    </row>
    <row r="2966" spans="1:7" ht="15.75" hidden="1" customHeight="1">
      <c r="A2966" s="405"/>
      <c r="B2966" s="393"/>
      <c r="C2966" s="360" t="s">
        <v>1181</v>
      </c>
      <c r="D2966" s="360"/>
      <c r="E2966" s="360"/>
      <c r="F2966" s="276" t="s">
        <v>786</v>
      </c>
      <c r="G2966" t="str">
        <f t="shared" ca="1" si="47"/>
        <v>NULL</v>
      </c>
    </row>
    <row r="2967" spans="1:7" ht="15.75" hidden="1" customHeight="1">
      <c r="A2967" s="405"/>
      <c r="B2967" s="393" t="s">
        <v>1179</v>
      </c>
      <c r="C2967" s="360" t="s">
        <v>1117</v>
      </c>
      <c r="D2967" s="360"/>
      <c r="E2967" s="360"/>
      <c r="F2967" s="276" t="s">
        <v>786</v>
      </c>
      <c r="G2967" t="str">
        <f t="shared" ca="1" si="47"/>
        <v>NULL</v>
      </c>
    </row>
    <row r="2968" spans="1:7" ht="15.75" hidden="1" customHeight="1">
      <c r="A2968" s="405"/>
      <c r="B2968" s="393"/>
      <c r="C2968" s="360" t="s">
        <v>1182</v>
      </c>
      <c r="D2968" s="360"/>
      <c r="E2968" s="84"/>
      <c r="F2968" s="276"/>
      <c r="G2968" t="str">
        <f t="shared" ca="1" si="47"/>
        <v>NULL</v>
      </c>
    </row>
    <row r="2969" spans="1:7" ht="25.5" hidden="1">
      <c r="A2969" s="405"/>
      <c r="B2969" s="393"/>
      <c r="C2969" s="360"/>
      <c r="D2969" s="360"/>
      <c r="E2969" s="188" t="s">
        <v>1193</v>
      </c>
      <c r="F2969" s="276" t="s">
        <v>824</v>
      </c>
      <c r="G2969" t="str">
        <f t="shared" ca="1" si="47"/>
        <v>NULL</v>
      </c>
    </row>
    <row r="2970" spans="1:7" ht="25.5" hidden="1">
      <c r="A2970" s="405"/>
      <c r="B2970" s="393"/>
      <c r="C2970" s="360"/>
      <c r="D2970" s="360"/>
      <c r="E2970" s="188" t="s">
        <v>1030</v>
      </c>
      <c r="F2970" s="276" t="s">
        <v>824</v>
      </c>
      <c r="G2970" t="str">
        <f t="shared" ca="1" si="47"/>
        <v>NULL</v>
      </c>
    </row>
    <row r="2971" spans="1:7" ht="25.5" hidden="1">
      <c r="A2971" s="405"/>
      <c r="B2971" s="393"/>
      <c r="C2971" s="360"/>
      <c r="D2971" s="360"/>
      <c r="E2971" s="188" t="s">
        <v>1032</v>
      </c>
      <c r="F2971" s="276" t="s">
        <v>824</v>
      </c>
      <c r="G2971" t="str">
        <f t="shared" ca="1" si="47"/>
        <v>NULL</v>
      </c>
    </row>
    <row r="2972" spans="1:7" ht="25.5" hidden="1">
      <c r="A2972" s="405"/>
      <c r="B2972" s="393"/>
      <c r="C2972" s="360"/>
      <c r="D2972" s="360"/>
      <c r="E2972" s="188" t="s">
        <v>1034</v>
      </c>
      <c r="F2972" s="276" t="s">
        <v>824</v>
      </c>
      <c r="G2972" t="str">
        <f t="shared" ca="1" si="47"/>
        <v>NULL</v>
      </c>
    </row>
    <row r="2973" spans="1:7" ht="25.5" hidden="1">
      <c r="A2973" s="405"/>
      <c r="B2973" s="393"/>
      <c r="C2973" s="360"/>
      <c r="D2973" s="360"/>
      <c r="E2973" s="188" t="s">
        <v>1036</v>
      </c>
      <c r="F2973" s="276" t="s">
        <v>824</v>
      </c>
      <c r="G2973" t="str">
        <f t="shared" ca="1" si="47"/>
        <v>NULL</v>
      </c>
    </row>
    <row r="2974" spans="1:7" ht="25.5" hidden="1">
      <c r="A2974" s="405"/>
      <c r="B2974" s="393"/>
      <c r="C2974" s="360"/>
      <c r="D2974" s="360"/>
      <c r="E2974" s="188" t="s">
        <v>1037</v>
      </c>
      <c r="F2974" s="276" t="s">
        <v>824</v>
      </c>
      <c r="G2974" t="str">
        <f t="shared" ca="1" si="47"/>
        <v>NULL</v>
      </c>
    </row>
    <row r="2975" spans="1:7" hidden="1">
      <c r="A2975" s="405"/>
      <c r="B2975" s="393"/>
      <c r="C2975" s="360"/>
      <c r="D2975" s="360"/>
      <c r="E2975" s="188" t="s">
        <v>1038</v>
      </c>
      <c r="F2975" s="276" t="s">
        <v>824</v>
      </c>
      <c r="G2975" t="str">
        <f t="shared" ca="1" si="47"/>
        <v>NULL</v>
      </c>
    </row>
    <row r="2976" spans="1:7" hidden="1">
      <c r="A2976" s="405"/>
      <c r="B2976" s="393"/>
      <c r="C2976" s="360"/>
      <c r="D2976" s="360"/>
      <c r="E2976" s="188" t="s">
        <v>1039</v>
      </c>
      <c r="F2976" s="276" t="s">
        <v>824</v>
      </c>
      <c r="G2976" t="str">
        <f t="shared" ca="1" si="47"/>
        <v>NULL</v>
      </c>
    </row>
    <row r="2977" spans="1:7" hidden="1">
      <c r="A2977" s="405"/>
      <c r="B2977" s="393"/>
      <c r="C2977" s="360"/>
      <c r="D2977" s="360"/>
      <c r="E2977" s="188" t="s">
        <v>1040</v>
      </c>
      <c r="F2977" s="276" t="s">
        <v>824</v>
      </c>
      <c r="G2977" t="str">
        <f t="shared" ca="1" si="47"/>
        <v>NULL</v>
      </c>
    </row>
    <row r="2978" spans="1:7" hidden="1">
      <c r="A2978" s="405"/>
      <c r="B2978" s="393"/>
      <c r="C2978" s="360"/>
      <c r="D2978" s="360"/>
      <c r="E2978" s="188" t="s">
        <v>1041</v>
      </c>
      <c r="F2978" s="276" t="s">
        <v>824</v>
      </c>
      <c r="G2978" t="str">
        <f t="shared" ca="1" si="47"/>
        <v>NULL</v>
      </c>
    </row>
    <row r="2979" spans="1:7" ht="38.25" hidden="1">
      <c r="A2979" s="405"/>
      <c r="B2979" s="393"/>
      <c r="C2979" s="360"/>
      <c r="D2979" s="360"/>
      <c r="E2979" s="188" t="s">
        <v>1042</v>
      </c>
      <c r="F2979" s="276" t="s">
        <v>824</v>
      </c>
      <c r="G2979" t="str">
        <f t="shared" ca="1" si="47"/>
        <v>NULL</v>
      </c>
    </row>
    <row r="2980" spans="1:7" ht="25.5" hidden="1">
      <c r="A2980" s="405"/>
      <c r="B2980" s="393"/>
      <c r="C2980" s="360"/>
      <c r="D2980" s="360"/>
      <c r="E2980" s="188" t="s">
        <v>1043</v>
      </c>
      <c r="F2980" s="276" t="s">
        <v>824</v>
      </c>
      <c r="G2980" t="str">
        <f t="shared" ca="1" si="47"/>
        <v>NULL</v>
      </c>
    </row>
    <row r="2981" spans="1:7" hidden="1">
      <c r="A2981" s="405"/>
      <c r="B2981" s="393"/>
      <c r="C2981" s="360"/>
      <c r="D2981" s="360"/>
      <c r="E2981" s="188" t="s">
        <v>1044</v>
      </c>
      <c r="F2981" s="276" t="s">
        <v>824</v>
      </c>
      <c r="G2981" t="str">
        <f t="shared" ca="1" si="47"/>
        <v>NULL</v>
      </c>
    </row>
    <row r="2982" spans="1:7" hidden="1">
      <c r="A2982" s="405"/>
      <c r="B2982" s="393"/>
      <c r="C2982" s="360"/>
      <c r="D2982" s="360"/>
      <c r="E2982" s="188" t="s">
        <v>1045</v>
      </c>
      <c r="F2982" s="276" t="s">
        <v>824</v>
      </c>
      <c r="G2982" t="str">
        <f t="shared" ca="1" si="47"/>
        <v>NULL</v>
      </c>
    </row>
    <row r="2983" spans="1:7" hidden="1">
      <c r="A2983" s="405"/>
      <c r="B2983" s="393"/>
      <c r="C2983" s="360"/>
      <c r="D2983" s="360"/>
      <c r="E2983" s="188" t="s">
        <v>1046</v>
      </c>
      <c r="F2983" s="276" t="s">
        <v>824</v>
      </c>
      <c r="G2983" t="str">
        <f t="shared" ca="1" si="47"/>
        <v>NULL</v>
      </c>
    </row>
    <row r="2984" spans="1:7" ht="15.75" hidden="1" customHeight="1">
      <c r="A2984" s="405"/>
      <c r="B2984" s="393"/>
      <c r="C2984" s="360" t="s">
        <v>1183</v>
      </c>
      <c r="D2984" s="360" t="s">
        <v>1189</v>
      </c>
      <c r="E2984" s="360"/>
      <c r="F2984" s="276" t="s">
        <v>1199</v>
      </c>
      <c r="G2984" t="str">
        <f t="shared" ca="1" si="47"/>
        <v>NULL</v>
      </c>
    </row>
    <row r="2985" spans="1:7" ht="15.75" hidden="1" customHeight="1">
      <c r="A2985" s="405"/>
      <c r="B2985" s="393"/>
      <c r="C2985" s="360"/>
      <c r="D2985" s="360" t="s">
        <v>1190</v>
      </c>
      <c r="E2985" s="360"/>
      <c r="F2985" s="276" t="s">
        <v>1199</v>
      </c>
      <c r="G2985" t="str">
        <f t="shared" ca="1" si="47"/>
        <v>NULL</v>
      </c>
    </row>
    <row r="2986" spans="1:7" hidden="1">
      <c r="A2986" s="405"/>
      <c r="B2986" s="393"/>
      <c r="C2986" s="360"/>
      <c r="D2986" s="360"/>
      <c r="E2986" s="360"/>
      <c r="F2986" s="276" t="s">
        <v>890</v>
      </c>
      <c r="G2986" t="str">
        <f t="shared" ca="1" si="47"/>
        <v>NULL</v>
      </c>
    </row>
    <row r="2987" spans="1:7" ht="39" hidden="1" customHeight="1">
      <c r="A2987" s="368" t="s">
        <v>1150</v>
      </c>
      <c r="B2987" s="368"/>
      <c r="C2987" s="375" t="s">
        <v>1158</v>
      </c>
      <c r="D2987" s="375" t="s">
        <v>1165</v>
      </c>
      <c r="E2987" s="84" t="s">
        <v>1194</v>
      </c>
      <c r="F2987" s="276" t="s">
        <v>1130</v>
      </c>
      <c r="G2987" t="str">
        <f t="shared" ca="1" si="47"/>
        <v>NULL</v>
      </c>
    </row>
    <row r="2988" spans="1:7" ht="51" hidden="1">
      <c r="A2988" s="368"/>
      <c r="B2988" s="368"/>
      <c r="C2988" s="375"/>
      <c r="D2988" s="375"/>
      <c r="E2988" s="84" t="s">
        <v>1169</v>
      </c>
      <c r="F2988" s="276" t="s">
        <v>824</v>
      </c>
      <c r="G2988" t="str">
        <f t="shared" ca="1" si="47"/>
        <v>NULL</v>
      </c>
    </row>
    <row r="2989" spans="1:7" ht="25.5" hidden="1">
      <c r="A2989" s="368"/>
      <c r="B2989" s="368"/>
      <c r="C2989" s="375"/>
      <c r="D2989" s="375"/>
      <c r="E2989" s="84" t="s">
        <v>1170</v>
      </c>
      <c r="F2989" s="276" t="s">
        <v>824</v>
      </c>
      <c r="G2989" t="str">
        <f t="shared" ca="1" si="47"/>
        <v>NULL</v>
      </c>
    </row>
    <row r="2990" spans="1:7" ht="39" hidden="1" customHeight="1">
      <c r="A2990" s="368"/>
      <c r="B2990" s="368"/>
      <c r="C2990" s="375"/>
      <c r="D2990" s="375" t="s">
        <v>1166</v>
      </c>
      <c r="E2990" s="84" t="s">
        <v>1197</v>
      </c>
      <c r="F2990" s="276" t="s">
        <v>1130</v>
      </c>
      <c r="G2990" t="str">
        <f t="shared" ca="1" si="47"/>
        <v>NULL</v>
      </c>
    </row>
    <row r="2991" spans="1:7" ht="51" hidden="1">
      <c r="A2991" s="368"/>
      <c r="B2991" s="368"/>
      <c r="C2991" s="375"/>
      <c r="D2991" s="375"/>
      <c r="E2991" s="84" t="s">
        <v>1169</v>
      </c>
      <c r="F2991" s="276" t="s">
        <v>824</v>
      </c>
      <c r="G2991" t="str">
        <f t="shared" ca="1" si="47"/>
        <v>NULL</v>
      </c>
    </row>
    <row r="2992" spans="1:7" ht="25.5" hidden="1">
      <c r="A2992" s="368"/>
      <c r="B2992" s="368"/>
      <c r="C2992" s="375"/>
      <c r="D2992" s="375"/>
      <c r="E2992" s="84" t="s">
        <v>1170</v>
      </c>
      <c r="F2992" s="276" t="s">
        <v>824</v>
      </c>
      <c r="G2992" t="str">
        <f t="shared" ca="1" si="47"/>
        <v>NULL</v>
      </c>
    </row>
    <row r="2993" spans="1:7" ht="15.75" hidden="1" customHeight="1">
      <c r="A2993" s="368"/>
      <c r="B2993" s="368"/>
      <c r="C2993" s="354" t="s">
        <v>1096</v>
      </c>
      <c r="D2993" s="354"/>
      <c r="E2993" s="354"/>
      <c r="F2993" s="276" t="s">
        <v>824</v>
      </c>
      <c r="G2993" t="str">
        <f t="shared" ca="1" si="47"/>
        <v>NULL</v>
      </c>
    </row>
    <row r="2994" spans="1:7" ht="15.75" hidden="1" customHeight="1">
      <c r="A2994" s="368"/>
      <c r="B2994" s="368"/>
      <c r="C2994" s="354" t="s">
        <v>1160</v>
      </c>
      <c r="D2994" s="354"/>
      <c r="E2994" s="354"/>
      <c r="F2994" s="276" t="s">
        <v>824</v>
      </c>
      <c r="G2994" t="str">
        <f t="shared" ca="1" si="47"/>
        <v>NULL</v>
      </c>
    </row>
    <row r="2995" spans="1:7" hidden="1">
      <c r="A2995" s="405" t="s">
        <v>1177</v>
      </c>
      <c r="B2995" s="406" t="s">
        <v>1488</v>
      </c>
      <c r="C2995" s="406"/>
      <c r="D2995" s="406"/>
      <c r="E2995" s="406"/>
      <c r="F2995" s="276" t="s">
        <v>786</v>
      </c>
      <c r="G2995" t="str">
        <f t="shared" ca="1" si="47"/>
        <v>NULL</v>
      </c>
    </row>
    <row r="2996" spans="1:7" ht="15.75" hidden="1" customHeight="1">
      <c r="A2996" s="405"/>
      <c r="B2996" s="393" t="s">
        <v>1060</v>
      </c>
      <c r="C2996" s="360" t="s">
        <v>1065</v>
      </c>
      <c r="D2996" s="360"/>
      <c r="E2996" s="360"/>
      <c r="F2996" s="80" t="s">
        <v>890</v>
      </c>
      <c r="G2996" t="str">
        <f t="shared" ca="1" si="47"/>
        <v>NULL</v>
      </c>
    </row>
    <row r="2997" spans="1:7" ht="15.75" hidden="1" customHeight="1">
      <c r="A2997" s="405"/>
      <c r="B2997" s="393"/>
      <c r="C2997" s="360" t="s">
        <v>1066</v>
      </c>
      <c r="D2997" s="360"/>
      <c r="E2997" s="360"/>
      <c r="F2997" s="80" t="s">
        <v>890</v>
      </c>
      <c r="G2997" t="str">
        <f t="shared" ca="1" si="47"/>
        <v>NULL</v>
      </c>
    </row>
    <row r="2998" spans="1:7" ht="15.75" hidden="1" customHeight="1">
      <c r="A2998" s="405"/>
      <c r="B2998" s="393"/>
      <c r="C2998" s="360" t="s">
        <v>1067</v>
      </c>
      <c r="D2998" s="360"/>
      <c r="E2998" s="360"/>
      <c r="F2998" s="80" t="s">
        <v>890</v>
      </c>
      <c r="G2998" t="str">
        <f t="shared" ca="1" si="47"/>
        <v>NULL</v>
      </c>
    </row>
    <row r="2999" spans="1:7" ht="15.75" hidden="1" customHeight="1">
      <c r="A2999" s="405"/>
      <c r="B2999" s="393"/>
      <c r="C2999" s="360" t="s">
        <v>1068</v>
      </c>
      <c r="D2999" s="360"/>
      <c r="E2999" s="360"/>
      <c r="F2999" s="80" t="s">
        <v>890</v>
      </c>
      <c r="G2999" t="str">
        <f t="shared" ca="1" si="47"/>
        <v>NULL</v>
      </c>
    </row>
    <row r="3000" spans="1:7" ht="15.75" hidden="1" customHeight="1">
      <c r="A3000" s="405"/>
      <c r="B3000" s="393"/>
      <c r="C3000" s="360" t="s">
        <v>1069</v>
      </c>
      <c r="D3000" s="360" t="s">
        <v>1098</v>
      </c>
      <c r="E3000" s="360"/>
      <c r="F3000" s="80" t="s">
        <v>890</v>
      </c>
      <c r="G3000" t="str">
        <f t="shared" ca="1" si="47"/>
        <v>NULL</v>
      </c>
    </row>
    <row r="3001" spans="1:7" ht="15.75" hidden="1" customHeight="1">
      <c r="A3001" s="405"/>
      <c r="B3001" s="393"/>
      <c r="C3001" s="360"/>
      <c r="D3001" s="360" t="s">
        <v>1099</v>
      </c>
      <c r="E3001" s="360"/>
      <c r="F3001" s="80" t="s">
        <v>890</v>
      </c>
      <c r="G3001" t="str">
        <f t="shared" ca="1" si="47"/>
        <v>NULL</v>
      </c>
    </row>
    <row r="3002" spans="1:7" ht="15.75" hidden="1" customHeight="1">
      <c r="A3002" s="405"/>
      <c r="B3002" s="393"/>
      <c r="C3002" s="360"/>
      <c r="D3002" s="360" t="s">
        <v>1100</v>
      </c>
      <c r="E3002" s="360"/>
      <c r="F3002" s="80" t="s">
        <v>890</v>
      </c>
      <c r="G3002" t="str">
        <f t="shared" ca="1" si="47"/>
        <v>NULL</v>
      </c>
    </row>
    <row r="3003" spans="1:7" ht="26.25" hidden="1" customHeight="1">
      <c r="A3003" s="405"/>
      <c r="B3003" s="393" t="s">
        <v>1178</v>
      </c>
      <c r="C3003" s="360" t="s">
        <v>1071</v>
      </c>
      <c r="D3003" s="360" t="s">
        <v>1186</v>
      </c>
      <c r="E3003" s="84" t="s">
        <v>1114</v>
      </c>
      <c r="F3003" s="80" t="s">
        <v>890</v>
      </c>
      <c r="G3003" t="str">
        <f t="shared" ca="1" si="47"/>
        <v>NULL</v>
      </c>
    </row>
    <row r="3004" spans="1:7" hidden="1">
      <c r="A3004" s="405"/>
      <c r="B3004" s="393"/>
      <c r="C3004" s="360"/>
      <c r="D3004" s="360"/>
      <c r="E3004" s="84" t="s">
        <v>1115</v>
      </c>
      <c r="F3004" s="276" t="s">
        <v>824</v>
      </c>
      <c r="G3004" t="str">
        <f t="shared" ca="1" si="47"/>
        <v>NULL</v>
      </c>
    </row>
    <row r="3005" spans="1:7" ht="38.25" hidden="1">
      <c r="A3005" s="405"/>
      <c r="B3005" s="393"/>
      <c r="C3005" s="360"/>
      <c r="D3005" s="360"/>
      <c r="E3005" s="84" t="s">
        <v>1167</v>
      </c>
      <c r="F3005" s="276" t="s">
        <v>824</v>
      </c>
      <c r="G3005" t="str">
        <f t="shared" ca="1" si="47"/>
        <v>NULL</v>
      </c>
    </row>
    <row r="3006" spans="1:7" ht="15.75" hidden="1" customHeight="1">
      <c r="A3006" s="405"/>
      <c r="B3006" s="393"/>
      <c r="C3006" s="360"/>
      <c r="D3006" s="360" t="s">
        <v>1162</v>
      </c>
      <c r="E3006" s="360"/>
      <c r="F3006" s="276" t="s">
        <v>824</v>
      </c>
      <c r="G3006" t="str">
        <f t="shared" ca="1" si="47"/>
        <v>NULL</v>
      </c>
    </row>
    <row r="3007" spans="1:7" ht="15.75" hidden="1" customHeight="1">
      <c r="A3007" s="405"/>
      <c r="B3007" s="393"/>
      <c r="C3007" s="378" t="s">
        <v>1072</v>
      </c>
      <c r="D3007" s="360" t="s">
        <v>1103</v>
      </c>
      <c r="E3007" s="360"/>
      <c r="F3007" s="276" t="s">
        <v>824</v>
      </c>
      <c r="G3007" t="str">
        <f t="shared" ca="1" si="47"/>
        <v>NULL</v>
      </c>
    </row>
    <row r="3008" spans="1:7" ht="15.75" hidden="1" customHeight="1">
      <c r="A3008" s="405"/>
      <c r="B3008" s="393"/>
      <c r="C3008" s="378"/>
      <c r="D3008" s="360" t="s">
        <v>1104</v>
      </c>
      <c r="E3008" s="360"/>
      <c r="F3008" s="276" t="s">
        <v>824</v>
      </c>
      <c r="G3008" t="str">
        <f t="shared" ca="1" si="47"/>
        <v>NULL</v>
      </c>
    </row>
    <row r="3009" spans="1:7" ht="15.75" hidden="1" customHeight="1">
      <c r="A3009" s="405"/>
      <c r="B3009" s="393"/>
      <c r="C3009" s="378" t="s">
        <v>1180</v>
      </c>
      <c r="D3009" s="360" t="s">
        <v>1187</v>
      </c>
      <c r="E3009" s="360"/>
      <c r="F3009" s="276" t="s">
        <v>1198</v>
      </c>
      <c r="G3009" t="str">
        <f t="shared" ca="1" si="47"/>
        <v>NULL</v>
      </c>
    </row>
    <row r="3010" spans="1:7" ht="15.75" hidden="1" customHeight="1">
      <c r="A3010" s="405"/>
      <c r="B3010" s="393"/>
      <c r="C3010" s="378"/>
      <c r="D3010" s="360" t="s">
        <v>1188</v>
      </c>
      <c r="E3010" s="84" t="s">
        <v>1191</v>
      </c>
      <c r="F3010" s="276" t="s">
        <v>824</v>
      </c>
      <c r="G3010" t="str">
        <f t="shared" ca="1" si="47"/>
        <v>NULL</v>
      </c>
    </row>
    <row r="3011" spans="1:7" hidden="1">
      <c r="A3011" s="405"/>
      <c r="B3011" s="393"/>
      <c r="C3011" s="378"/>
      <c r="D3011" s="360"/>
      <c r="E3011" s="84" t="s">
        <v>1192</v>
      </c>
      <c r="F3011" s="276" t="s">
        <v>824</v>
      </c>
      <c r="G3011" t="str">
        <f t="shared" ca="1" si="47"/>
        <v>NULL</v>
      </c>
    </row>
    <row r="3012" spans="1:7" ht="15.75" hidden="1" customHeight="1">
      <c r="A3012" s="405"/>
      <c r="B3012" s="393"/>
      <c r="C3012" s="360" t="s">
        <v>1181</v>
      </c>
      <c r="D3012" s="360"/>
      <c r="E3012" s="360"/>
      <c r="F3012" s="276" t="s">
        <v>786</v>
      </c>
      <c r="G3012" t="str">
        <f t="shared" ca="1" si="47"/>
        <v>NULL</v>
      </c>
    </row>
    <row r="3013" spans="1:7" ht="15.75" hidden="1" customHeight="1">
      <c r="A3013" s="405"/>
      <c r="B3013" s="393" t="s">
        <v>1179</v>
      </c>
      <c r="C3013" s="360" t="s">
        <v>1117</v>
      </c>
      <c r="D3013" s="360"/>
      <c r="E3013" s="360"/>
      <c r="F3013" s="276" t="s">
        <v>786</v>
      </c>
      <c r="G3013" t="str">
        <f t="shared" ca="1" si="47"/>
        <v>NULL</v>
      </c>
    </row>
    <row r="3014" spans="1:7" ht="15.75" hidden="1" customHeight="1">
      <c r="A3014" s="405"/>
      <c r="B3014" s="393"/>
      <c r="C3014" s="360" t="s">
        <v>1182</v>
      </c>
      <c r="D3014" s="360"/>
      <c r="E3014" s="84"/>
      <c r="F3014" s="276"/>
      <c r="G3014" t="str">
        <f t="shared" ca="1" si="47"/>
        <v>NULL</v>
      </c>
    </row>
    <row r="3015" spans="1:7" ht="25.5" hidden="1">
      <c r="A3015" s="405"/>
      <c r="B3015" s="393"/>
      <c r="C3015" s="360"/>
      <c r="D3015" s="360"/>
      <c r="E3015" s="188" t="s">
        <v>1193</v>
      </c>
      <c r="F3015" s="276" t="s">
        <v>824</v>
      </c>
      <c r="G3015" t="str">
        <f t="shared" ca="1" si="47"/>
        <v>NULL</v>
      </c>
    </row>
    <row r="3016" spans="1:7" ht="25.5" hidden="1">
      <c r="A3016" s="405"/>
      <c r="B3016" s="393"/>
      <c r="C3016" s="360"/>
      <c r="D3016" s="360"/>
      <c r="E3016" s="188" t="s">
        <v>1030</v>
      </c>
      <c r="F3016" s="276" t="s">
        <v>824</v>
      </c>
      <c r="G3016" t="str">
        <f t="shared" ca="1" si="47"/>
        <v>NULL</v>
      </c>
    </row>
    <row r="3017" spans="1:7" ht="25.5" hidden="1">
      <c r="A3017" s="405"/>
      <c r="B3017" s="393"/>
      <c r="C3017" s="360"/>
      <c r="D3017" s="360"/>
      <c r="E3017" s="188" t="s">
        <v>1032</v>
      </c>
      <c r="F3017" s="276" t="s">
        <v>824</v>
      </c>
      <c r="G3017" t="str">
        <f t="shared" ca="1" si="47"/>
        <v>NULL</v>
      </c>
    </row>
    <row r="3018" spans="1:7" ht="25.5" hidden="1">
      <c r="A3018" s="405"/>
      <c r="B3018" s="393"/>
      <c r="C3018" s="360"/>
      <c r="D3018" s="360"/>
      <c r="E3018" s="188" t="s">
        <v>1034</v>
      </c>
      <c r="F3018" s="276" t="s">
        <v>824</v>
      </c>
      <c r="G3018" t="str">
        <f t="shared" ca="1" si="47"/>
        <v>NULL</v>
      </c>
    </row>
    <row r="3019" spans="1:7" ht="25.5" hidden="1">
      <c r="A3019" s="405"/>
      <c r="B3019" s="393"/>
      <c r="C3019" s="360"/>
      <c r="D3019" s="360"/>
      <c r="E3019" s="188" t="s">
        <v>1036</v>
      </c>
      <c r="F3019" s="276" t="s">
        <v>824</v>
      </c>
      <c r="G3019" t="str">
        <f t="shared" ca="1" si="47"/>
        <v>NULL</v>
      </c>
    </row>
    <row r="3020" spans="1:7" ht="25.5" hidden="1">
      <c r="A3020" s="405"/>
      <c r="B3020" s="393"/>
      <c r="C3020" s="360"/>
      <c r="D3020" s="360"/>
      <c r="E3020" s="188" t="s">
        <v>1037</v>
      </c>
      <c r="F3020" s="276" t="s">
        <v>824</v>
      </c>
      <c r="G3020" t="str">
        <f t="shared" ca="1" si="47"/>
        <v>NULL</v>
      </c>
    </row>
    <row r="3021" spans="1:7" hidden="1">
      <c r="A3021" s="405"/>
      <c r="B3021" s="393"/>
      <c r="C3021" s="360"/>
      <c r="D3021" s="360"/>
      <c r="E3021" s="188" t="s">
        <v>1038</v>
      </c>
      <c r="F3021" s="276" t="s">
        <v>824</v>
      </c>
      <c r="G3021" t="str">
        <f t="shared" ref="G3021:G3084" ca="1" si="48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3022" spans="1:7" hidden="1">
      <c r="A3022" s="405"/>
      <c r="B3022" s="393"/>
      <c r="C3022" s="360"/>
      <c r="D3022" s="360"/>
      <c r="E3022" s="188" t="s">
        <v>1039</v>
      </c>
      <c r="F3022" s="276" t="s">
        <v>824</v>
      </c>
      <c r="G3022" t="str">
        <f t="shared" ca="1" si="48"/>
        <v>NULL</v>
      </c>
    </row>
    <row r="3023" spans="1:7" hidden="1">
      <c r="A3023" s="405"/>
      <c r="B3023" s="393"/>
      <c r="C3023" s="360"/>
      <c r="D3023" s="360"/>
      <c r="E3023" s="188" t="s">
        <v>1040</v>
      </c>
      <c r="F3023" s="276" t="s">
        <v>824</v>
      </c>
      <c r="G3023" t="str">
        <f t="shared" ca="1" si="48"/>
        <v>NULL</v>
      </c>
    </row>
    <row r="3024" spans="1:7" hidden="1">
      <c r="A3024" s="405"/>
      <c r="B3024" s="393"/>
      <c r="C3024" s="360"/>
      <c r="D3024" s="360"/>
      <c r="E3024" s="188" t="s">
        <v>1041</v>
      </c>
      <c r="F3024" s="276" t="s">
        <v>824</v>
      </c>
      <c r="G3024" t="str">
        <f t="shared" ca="1" si="48"/>
        <v>NULL</v>
      </c>
    </row>
    <row r="3025" spans="1:7" ht="38.25" hidden="1">
      <c r="A3025" s="405"/>
      <c r="B3025" s="393"/>
      <c r="C3025" s="360"/>
      <c r="D3025" s="360"/>
      <c r="E3025" s="188" t="s">
        <v>1042</v>
      </c>
      <c r="F3025" s="276" t="s">
        <v>824</v>
      </c>
      <c r="G3025" t="str">
        <f t="shared" ca="1" si="48"/>
        <v>NULL</v>
      </c>
    </row>
    <row r="3026" spans="1:7" ht="25.5" hidden="1">
      <c r="A3026" s="405"/>
      <c r="B3026" s="393"/>
      <c r="C3026" s="360"/>
      <c r="D3026" s="360"/>
      <c r="E3026" s="188" t="s">
        <v>1043</v>
      </c>
      <c r="F3026" s="276" t="s">
        <v>824</v>
      </c>
      <c r="G3026" t="str">
        <f t="shared" ca="1" si="48"/>
        <v>NULL</v>
      </c>
    </row>
    <row r="3027" spans="1:7" hidden="1">
      <c r="A3027" s="405"/>
      <c r="B3027" s="393"/>
      <c r="C3027" s="360"/>
      <c r="D3027" s="360"/>
      <c r="E3027" s="188" t="s">
        <v>1044</v>
      </c>
      <c r="F3027" s="276" t="s">
        <v>824</v>
      </c>
      <c r="G3027" t="str">
        <f t="shared" ca="1" si="48"/>
        <v>NULL</v>
      </c>
    </row>
    <row r="3028" spans="1:7" hidden="1">
      <c r="A3028" s="405"/>
      <c r="B3028" s="393"/>
      <c r="C3028" s="360"/>
      <c r="D3028" s="360"/>
      <c r="E3028" s="188" t="s">
        <v>1045</v>
      </c>
      <c r="F3028" s="276" t="s">
        <v>824</v>
      </c>
      <c r="G3028" t="str">
        <f t="shared" ca="1" si="48"/>
        <v>NULL</v>
      </c>
    </row>
    <row r="3029" spans="1:7" hidden="1">
      <c r="A3029" s="405"/>
      <c r="B3029" s="393"/>
      <c r="C3029" s="360"/>
      <c r="D3029" s="360"/>
      <c r="E3029" s="188" t="s">
        <v>1046</v>
      </c>
      <c r="F3029" s="276" t="s">
        <v>824</v>
      </c>
      <c r="G3029" t="str">
        <f t="shared" ca="1" si="48"/>
        <v>NULL</v>
      </c>
    </row>
    <row r="3030" spans="1:7" ht="15.75" hidden="1" customHeight="1">
      <c r="A3030" s="405"/>
      <c r="B3030" s="393"/>
      <c r="C3030" s="360" t="s">
        <v>1183</v>
      </c>
      <c r="D3030" s="360" t="s">
        <v>1189</v>
      </c>
      <c r="E3030" s="360"/>
      <c r="F3030" s="276" t="s">
        <v>1199</v>
      </c>
      <c r="G3030" t="str">
        <f t="shared" ca="1" si="48"/>
        <v>NULL</v>
      </c>
    </row>
    <row r="3031" spans="1:7" ht="15.75" hidden="1" customHeight="1">
      <c r="A3031" s="405"/>
      <c r="B3031" s="393"/>
      <c r="C3031" s="360"/>
      <c r="D3031" s="360" t="s">
        <v>1190</v>
      </c>
      <c r="E3031" s="360"/>
      <c r="F3031" s="276" t="s">
        <v>1199</v>
      </c>
      <c r="G3031" t="str">
        <f t="shared" ca="1" si="48"/>
        <v>NULL</v>
      </c>
    </row>
    <row r="3032" spans="1:7" hidden="1">
      <c r="A3032" s="405"/>
      <c r="B3032" s="393"/>
      <c r="C3032" s="360"/>
      <c r="D3032" s="360"/>
      <c r="E3032" s="360"/>
      <c r="F3032" s="276" t="s">
        <v>890</v>
      </c>
      <c r="G3032" t="str">
        <f t="shared" ca="1" si="48"/>
        <v>NULL</v>
      </c>
    </row>
    <row r="3033" spans="1:7" ht="39" hidden="1" customHeight="1">
      <c r="A3033" s="368" t="s">
        <v>1150</v>
      </c>
      <c r="B3033" s="368"/>
      <c r="C3033" s="375" t="s">
        <v>1158</v>
      </c>
      <c r="D3033" s="375" t="s">
        <v>1165</v>
      </c>
      <c r="E3033" s="84" t="s">
        <v>1194</v>
      </c>
      <c r="F3033" s="276" t="s">
        <v>1130</v>
      </c>
      <c r="G3033" t="str">
        <f t="shared" ca="1" si="48"/>
        <v>NULL</v>
      </c>
    </row>
    <row r="3034" spans="1:7" ht="51" hidden="1">
      <c r="A3034" s="368"/>
      <c r="B3034" s="368"/>
      <c r="C3034" s="375"/>
      <c r="D3034" s="375"/>
      <c r="E3034" s="84" t="s">
        <v>1169</v>
      </c>
      <c r="F3034" s="276" t="s">
        <v>824</v>
      </c>
      <c r="G3034" t="str">
        <f t="shared" ca="1" si="48"/>
        <v>NULL</v>
      </c>
    </row>
    <row r="3035" spans="1:7" ht="25.5" hidden="1">
      <c r="A3035" s="368"/>
      <c r="B3035" s="368"/>
      <c r="C3035" s="375"/>
      <c r="D3035" s="375"/>
      <c r="E3035" s="84" t="s">
        <v>1170</v>
      </c>
      <c r="F3035" s="276" t="s">
        <v>824</v>
      </c>
      <c r="G3035" t="str">
        <f t="shared" ca="1" si="48"/>
        <v>NULL</v>
      </c>
    </row>
    <row r="3036" spans="1:7" ht="39" hidden="1" customHeight="1">
      <c r="A3036" s="368"/>
      <c r="B3036" s="368"/>
      <c r="C3036" s="375"/>
      <c r="D3036" s="375" t="s">
        <v>1166</v>
      </c>
      <c r="E3036" s="84" t="s">
        <v>1197</v>
      </c>
      <c r="F3036" s="276" t="s">
        <v>1130</v>
      </c>
      <c r="G3036" t="str">
        <f t="shared" ca="1" si="48"/>
        <v>NULL</v>
      </c>
    </row>
    <row r="3037" spans="1:7" ht="51" hidden="1">
      <c r="A3037" s="368"/>
      <c r="B3037" s="368"/>
      <c r="C3037" s="375"/>
      <c r="D3037" s="375"/>
      <c r="E3037" s="84" t="s">
        <v>1169</v>
      </c>
      <c r="F3037" s="276" t="s">
        <v>824</v>
      </c>
      <c r="G3037" t="str">
        <f t="shared" ca="1" si="48"/>
        <v>NULL</v>
      </c>
    </row>
    <row r="3038" spans="1:7" ht="25.5" hidden="1">
      <c r="A3038" s="368"/>
      <c r="B3038" s="368"/>
      <c r="C3038" s="375"/>
      <c r="D3038" s="375"/>
      <c r="E3038" s="84" t="s">
        <v>1170</v>
      </c>
      <c r="F3038" s="276" t="s">
        <v>824</v>
      </c>
      <c r="G3038" t="str">
        <f t="shared" ca="1" si="48"/>
        <v>NULL</v>
      </c>
    </row>
    <row r="3039" spans="1:7" ht="15.75" hidden="1" customHeight="1">
      <c r="A3039" s="368"/>
      <c r="B3039" s="368"/>
      <c r="C3039" s="354" t="s">
        <v>1096</v>
      </c>
      <c r="D3039" s="354"/>
      <c r="E3039" s="354"/>
      <c r="F3039" s="276" t="s">
        <v>824</v>
      </c>
      <c r="G3039" t="str">
        <f t="shared" ca="1" si="48"/>
        <v>NULL</v>
      </c>
    </row>
    <row r="3040" spans="1:7" ht="15.75" hidden="1" customHeight="1">
      <c r="A3040" s="368"/>
      <c r="B3040" s="368"/>
      <c r="C3040" s="354" t="s">
        <v>1160</v>
      </c>
      <c r="D3040" s="354"/>
      <c r="E3040" s="354"/>
      <c r="F3040" s="276" t="s">
        <v>824</v>
      </c>
      <c r="G3040" t="str">
        <f t="shared" ca="1" si="48"/>
        <v>NULL</v>
      </c>
    </row>
    <row r="3041" spans="1:7" hidden="1">
      <c r="A3041" s="405" t="s">
        <v>1177</v>
      </c>
      <c r="B3041" s="406" t="s">
        <v>1488</v>
      </c>
      <c r="C3041" s="406"/>
      <c r="D3041" s="406"/>
      <c r="E3041" s="406"/>
      <c r="F3041" s="276" t="s">
        <v>786</v>
      </c>
      <c r="G3041" t="str">
        <f t="shared" ca="1" si="48"/>
        <v>NULL</v>
      </c>
    </row>
    <row r="3042" spans="1:7" ht="15.75" hidden="1" customHeight="1">
      <c r="A3042" s="405"/>
      <c r="B3042" s="393" t="s">
        <v>1060</v>
      </c>
      <c r="C3042" s="360" t="s">
        <v>1065</v>
      </c>
      <c r="D3042" s="360"/>
      <c r="E3042" s="360"/>
      <c r="F3042" s="80" t="s">
        <v>890</v>
      </c>
      <c r="G3042" t="str">
        <f t="shared" ca="1" si="48"/>
        <v>NULL</v>
      </c>
    </row>
    <row r="3043" spans="1:7" ht="15.75" hidden="1" customHeight="1">
      <c r="A3043" s="405"/>
      <c r="B3043" s="393"/>
      <c r="C3043" s="360" t="s">
        <v>1066</v>
      </c>
      <c r="D3043" s="360"/>
      <c r="E3043" s="360"/>
      <c r="F3043" s="80" t="s">
        <v>890</v>
      </c>
      <c r="G3043" t="str">
        <f t="shared" ca="1" si="48"/>
        <v>NULL</v>
      </c>
    </row>
    <row r="3044" spans="1:7" ht="15.75" hidden="1" customHeight="1">
      <c r="A3044" s="405"/>
      <c r="B3044" s="393"/>
      <c r="C3044" s="360" t="s">
        <v>1067</v>
      </c>
      <c r="D3044" s="360"/>
      <c r="E3044" s="360"/>
      <c r="F3044" s="80" t="s">
        <v>890</v>
      </c>
      <c r="G3044" t="str">
        <f t="shared" ca="1" si="48"/>
        <v>NULL</v>
      </c>
    </row>
    <row r="3045" spans="1:7" ht="15.75" hidden="1" customHeight="1">
      <c r="A3045" s="405"/>
      <c r="B3045" s="393"/>
      <c r="C3045" s="360" t="s">
        <v>1068</v>
      </c>
      <c r="D3045" s="360"/>
      <c r="E3045" s="360"/>
      <c r="F3045" s="80" t="s">
        <v>890</v>
      </c>
      <c r="G3045" t="str">
        <f t="shared" ca="1" si="48"/>
        <v>NULL</v>
      </c>
    </row>
    <row r="3046" spans="1:7" ht="15.75" hidden="1" customHeight="1">
      <c r="A3046" s="405"/>
      <c r="B3046" s="393"/>
      <c r="C3046" s="360" t="s">
        <v>1069</v>
      </c>
      <c r="D3046" s="360" t="s">
        <v>1098</v>
      </c>
      <c r="E3046" s="360"/>
      <c r="F3046" s="80" t="s">
        <v>890</v>
      </c>
      <c r="G3046" t="str">
        <f t="shared" ca="1" si="48"/>
        <v>NULL</v>
      </c>
    </row>
    <row r="3047" spans="1:7" ht="15.75" hidden="1" customHeight="1">
      <c r="A3047" s="405"/>
      <c r="B3047" s="393"/>
      <c r="C3047" s="360"/>
      <c r="D3047" s="360" t="s">
        <v>1099</v>
      </c>
      <c r="E3047" s="360"/>
      <c r="F3047" s="80" t="s">
        <v>890</v>
      </c>
      <c r="G3047" t="str">
        <f t="shared" ca="1" si="48"/>
        <v>NULL</v>
      </c>
    </row>
    <row r="3048" spans="1:7" ht="15.75" hidden="1" customHeight="1">
      <c r="A3048" s="405"/>
      <c r="B3048" s="393"/>
      <c r="C3048" s="360"/>
      <c r="D3048" s="360" t="s">
        <v>1100</v>
      </c>
      <c r="E3048" s="360"/>
      <c r="F3048" s="80" t="s">
        <v>890</v>
      </c>
      <c r="G3048" t="str">
        <f t="shared" ca="1" si="48"/>
        <v>NULL</v>
      </c>
    </row>
    <row r="3049" spans="1:7" ht="26.25" hidden="1" customHeight="1">
      <c r="A3049" s="405"/>
      <c r="B3049" s="393" t="s">
        <v>1178</v>
      </c>
      <c r="C3049" s="360" t="s">
        <v>1071</v>
      </c>
      <c r="D3049" s="360" t="s">
        <v>1186</v>
      </c>
      <c r="E3049" s="84" t="s">
        <v>1114</v>
      </c>
      <c r="F3049" s="80" t="s">
        <v>890</v>
      </c>
      <c r="G3049" t="str">
        <f t="shared" ca="1" si="48"/>
        <v>NULL</v>
      </c>
    </row>
    <row r="3050" spans="1:7" hidden="1">
      <c r="A3050" s="405"/>
      <c r="B3050" s="393"/>
      <c r="C3050" s="360"/>
      <c r="D3050" s="360"/>
      <c r="E3050" s="84" t="s">
        <v>1115</v>
      </c>
      <c r="F3050" s="276" t="s">
        <v>824</v>
      </c>
      <c r="G3050" t="str">
        <f t="shared" ca="1" si="48"/>
        <v>NULL</v>
      </c>
    </row>
    <row r="3051" spans="1:7" ht="38.25" hidden="1">
      <c r="A3051" s="405"/>
      <c r="B3051" s="393"/>
      <c r="C3051" s="360"/>
      <c r="D3051" s="360"/>
      <c r="E3051" s="84" t="s">
        <v>1167</v>
      </c>
      <c r="F3051" s="276" t="s">
        <v>824</v>
      </c>
      <c r="G3051" t="str">
        <f t="shared" ca="1" si="48"/>
        <v>NULL</v>
      </c>
    </row>
    <row r="3052" spans="1:7" ht="15.75" hidden="1" customHeight="1">
      <c r="A3052" s="405"/>
      <c r="B3052" s="393"/>
      <c r="C3052" s="360"/>
      <c r="D3052" s="360" t="s">
        <v>1162</v>
      </c>
      <c r="E3052" s="360"/>
      <c r="F3052" s="276" t="s">
        <v>824</v>
      </c>
      <c r="G3052" t="str">
        <f t="shared" ca="1" si="48"/>
        <v>NULL</v>
      </c>
    </row>
    <row r="3053" spans="1:7" ht="15.75" hidden="1" customHeight="1">
      <c r="A3053" s="405"/>
      <c r="B3053" s="393"/>
      <c r="C3053" s="378" t="s">
        <v>1072</v>
      </c>
      <c r="D3053" s="360" t="s">
        <v>1103</v>
      </c>
      <c r="E3053" s="360"/>
      <c r="F3053" s="276" t="s">
        <v>824</v>
      </c>
      <c r="G3053" t="str">
        <f t="shared" ca="1" si="48"/>
        <v>NULL</v>
      </c>
    </row>
    <row r="3054" spans="1:7" ht="15.75" hidden="1" customHeight="1">
      <c r="A3054" s="405"/>
      <c r="B3054" s="393"/>
      <c r="C3054" s="378"/>
      <c r="D3054" s="360" t="s">
        <v>1104</v>
      </c>
      <c r="E3054" s="360"/>
      <c r="F3054" s="276" t="s">
        <v>824</v>
      </c>
      <c r="G3054" t="str">
        <f t="shared" ca="1" si="48"/>
        <v>NULL</v>
      </c>
    </row>
    <row r="3055" spans="1:7" ht="15.75" hidden="1" customHeight="1">
      <c r="A3055" s="405"/>
      <c r="B3055" s="393"/>
      <c r="C3055" s="378" t="s">
        <v>1180</v>
      </c>
      <c r="D3055" s="360" t="s">
        <v>1187</v>
      </c>
      <c r="E3055" s="360"/>
      <c r="F3055" s="276" t="s">
        <v>1198</v>
      </c>
      <c r="G3055" t="str">
        <f t="shared" ca="1" si="48"/>
        <v>NULL</v>
      </c>
    </row>
    <row r="3056" spans="1:7" ht="15.75" hidden="1" customHeight="1">
      <c r="A3056" s="405"/>
      <c r="B3056" s="393"/>
      <c r="C3056" s="378"/>
      <c r="D3056" s="360" t="s">
        <v>1188</v>
      </c>
      <c r="E3056" s="84" t="s">
        <v>1191</v>
      </c>
      <c r="F3056" s="276" t="s">
        <v>824</v>
      </c>
      <c r="G3056" t="str">
        <f t="shared" ca="1" si="48"/>
        <v>NULL</v>
      </c>
    </row>
    <row r="3057" spans="1:7" hidden="1">
      <c r="A3057" s="405"/>
      <c r="B3057" s="393"/>
      <c r="C3057" s="378"/>
      <c r="D3057" s="360"/>
      <c r="E3057" s="84" t="s">
        <v>1192</v>
      </c>
      <c r="F3057" s="276" t="s">
        <v>824</v>
      </c>
      <c r="G3057" t="str">
        <f t="shared" ca="1" si="48"/>
        <v>NULL</v>
      </c>
    </row>
    <row r="3058" spans="1:7" ht="15.75" hidden="1" customHeight="1">
      <c r="A3058" s="405"/>
      <c r="B3058" s="393"/>
      <c r="C3058" s="360" t="s">
        <v>1181</v>
      </c>
      <c r="D3058" s="360"/>
      <c r="E3058" s="360"/>
      <c r="F3058" s="276" t="s">
        <v>786</v>
      </c>
      <c r="G3058" t="str">
        <f t="shared" ca="1" si="48"/>
        <v>NULL</v>
      </c>
    </row>
    <row r="3059" spans="1:7" ht="15.75" hidden="1" customHeight="1">
      <c r="A3059" s="405"/>
      <c r="B3059" s="393" t="s">
        <v>1179</v>
      </c>
      <c r="C3059" s="360" t="s">
        <v>1117</v>
      </c>
      <c r="D3059" s="360"/>
      <c r="E3059" s="360"/>
      <c r="F3059" s="276" t="s">
        <v>786</v>
      </c>
      <c r="G3059" t="str">
        <f t="shared" ca="1" si="48"/>
        <v>NULL</v>
      </c>
    </row>
    <row r="3060" spans="1:7" ht="15.75" hidden="1" customHeight="1">
      <c r="A3060" s="405"/>
      <c r="B3060" s="393"/>
      <c r="C3060" s="360" t="s">
        <v>1182</v>
      </c>
      <c r="D3060" s="360"/>
      <c r="E3060" s="84"/>
      <c r="F3060" s="276"/>
      <c r="G3060" t="str">
        <f t="shared" ca="1" si="48"/>
        <v>NULL</v>
      </c>
    </row>
    <row r="3061" spans="1:7" ht="25.5" hidden="1">
      <c r="A3061" s="405"/>
      <c r="B3061" s="393"/>
      <c r="C3061" s="360"/>
      <c r="D3061" s="360"/>
      <c r="E3061" s="188" t="s">
        <v>1193</v>
      </c>
      <c r="F3061" s="276" t="s">
        <v>824</v>
      </c>
      <c r="G3061" t="str">
        <f t="shared" ca="1" si="48"/>
        <v>NULL</v>
      </c>
    </row>
    <row r="3062" spans="1:7" ht="25.5" hidden="1">
      <c r="A3062" s="405"/>
      <c r="B3062" s="393"/>
      <c r="C3062" s="360"/>
      <c r="D3062" s="360"/>
      <c r="E3062" s="188" t="s">
        <v>1030</v>
      </c>
      <c r="F3062" s="276" t="s">
        <v>824</v>
      </c>
      <c r="G3062" t="str">
        <f t="shared" ca="1" si="48"/>
        <v>NULL</v>
      </c>
    </row>
    <row r="3063" spans="1:7" ht="25.5" hidden="1">
      <c r="A3063" s="405"/>
      <c r="B3063" s="393"/>
      <c r="C3063" s="360"/>
      <c r="D3063" s="360"/>
      <c r="E3063" s="188" t="s">
        <v>1032</v>
      </c>
      <c r="F3063" s="276" t="s">
        <v>824</v>
      </c>
      <c r="G3063" t="str">
        <f t="shared" ca="1" si="48"/>
        <v>NULL</v>
      </c>
    </row>
    <row r="3064" spans="1:7" ht="25.5" hidden="1">
      <c r="A3064" s="405"/>
      <c r="B3064" s="393"/>
      <c r="C3064" s="360"/>
      <c r="D3064" s="360"/>
      <c r="E3064" s="188" t="s">
        <v>1034</v>
      </c>
      <c r="F3064" s="276" t="s">
        <v>824</v>
      </c>
      <c r="G3064" t="str">
        <f t="shared" ca="1" si="48"/>
        <v>NULL</v>
      </c>
    </row>
    <row r="3065" spans="1:7" ht="25.5" hidden="1">
      <c r="A3065" s="405"/>
      <c r="B3065" s="393"/>
      <c r="C3065" s="360"/>
      <c r="D3065" s="360"/>
      <c r="E3065" s="188" t="s">
        <v>1036</v>
      </c>
      <c r="F3065" s="276" t="s">
        <v>824</v>
      </c>
      <c r="G3065" t="str">
        <f t="shared" ca="1" si="48"/>
        <v>NULL</v>
      </c>
    </row>
    <row r="3066" spans="1:7" ht="25.5" hidden="1">
      <c r="A3066" s="405"/>
      <c r="B3066" s="393"/>
      <c r="C3066" s="360"/>
      <c r="D3066" s="360"/>
      <c r="E3066" s="188" t="s">
        <v>1037</v>
      </c>
      <c r="F3066" s="276" t="s">
        <v>824</v>
      </c>
      <c r="G3066" t="str">
        <f t="shared" ca="1" si="48"/>
        <v>NULL</v>
      </c>
    </row>
    <row r="3067" spans="1:7" hidden="1">
      <c r="A3067" s="405"/>
      <c r="B3067" s="393"/>
      <c r="C3067" s="360"/>
      <c r="D3067" s="360"/>
      <c r="E3067" s="188" t="s">
        <v>1038</v>
      </c>
      <c r="F3067" s="276" t="s">
        <v>824</v>
      </c>
      <c r="G3067" t="str">
        <f t="shared" ca="1" si="48"/>
        <v>NULL</v>
      </c>
    </row>
    <row r="3068" spans="1:7" hidden="1">
      <c r="A3068" s="405"/>
      <c r="B3068" s="393"/>
      <c r="C3068" s="360"/>
      <c r="D3068" s="360"/>
      <c r="E3068" s="188" t="s">
        <v>1039</v>
      </c>
      <c r="F3068" s="276" t="s">
        <v>824</v>
      </c>
      <c r="G3068" t="str">
        <f t="shared" ca="1" si="48"/>
        <v>NULL</v>
      </c>
    </row>
    <row r="3069" spans="1:7" hidden="1">
      <c r="A3069" s="405"/>
      <c r="B3069" s="393"/>
      <c r="C3069" s="360"/>
      <c r="D3069" s="360"/>
      <c r="E3069" s="188" t="s">
        <v>1040</v>
      </c>
      <c r="F3069" s="276" t="s">
        <v>824</v>
      </c>
      <c r="G3069" t="str">
        <f t="shared" ca="1" si="48"/>
        <v>NULL</v>
      </c>
    </row>
    <row r="3070" spans="1:7" hidden="1">
      <c r="A3070" s="405"/>
      <c r="B3070" s="393"/>
      <c r="C3070" s="360"/>
      <c r="D3070" s="360"/>
      <c r="E3070" s="188" t="s">
        <v>1041</v>
      </c>
      <c r="F3070" s="276" t="s">
        <v>824</v>
      </c>
      <c r="G3070" t="str">
        <f t="shared" ca="1" si="48"/>
        <v>NULL</v>
      </c>
    </row>
    <row r="3071" spans="1:7" ht="38.25" hidden="1">
      <c r="A3071" s="405"/>
      <c r="B3071" s="393"/>
      <c r="C3071" s="360"/>
      <c r="D3071" s="360"/>
      <c r="E3071" s="188" t="s">
        <v>1042</v>
      </c>
      <c r="F3071" s="276" t="s">
        <v>824</v>
      </c>
      <c r="G3071" t="str">
        <f t="shared" ca="1" si="48"/>
        <v>NULL</v>
      </c>
    </row>
    <row r="3072" spans="1:7" ht="25.5" hidden="1">
      <c r="A3072" s="405"/>
      <c r="B3072" s="393"/>
      <c r="C3072" s="360"/>
      <c r="D3072" s="360"/>
      <c r="E3072" s="188" t="s">
        <v>1043</v>
      </c>
      <c r="F3072" s="276" t="s">
        <v>824</v>
      </c>
      <c r="G3072" t="str">
        <f t="shared" ca="1" si="48"/>
        <v>NULL</v>
      </c>
    </row>
    <row r="3073" spans="1:7" hidden="1">
      <c r="A3073" s="405"/>
      <c r="B3073" s="393"/>
      <c r="C3073" s="360"/>
      <c r="D3073" s="360"/>
      <c r="E3073" s="188" t="s">
        <v>1044</v>
      </c>
      <c r="F3073" s="276" t="s">
        <v>824</v>
      </c>
      <c r="G3073" t="str">
        <f t="shared" ca="1" si="48"/>
        <v>NULL</v>
      </c>
    </row>
    <row r="3074" spans="1:7" hidden="1">
      <c r="A3074" s="405"/>
      <c r="B3074" s="393"/>
      <c r="C3074" s="360"/>
      <c r="D3074" s="360"/>
      <c r="E3074" s="188" t="s">
        <v>1045</v>
      </c>
      <c r="F3074" s="276" t="s">
        <v>824</v>
      </c>
      <c r="G3074" t="str">
        <f t="shared" ca="1" si="48"/>
        <v>NULL</v>
      </c>
    </row>
    <row r="3075" spans="1:7" hidden="1">
      <c r="A3075" s="405"/>
      <c r="B3075" s="393"/>
      <c r="C3075" s="360"/>
      <c r="D3075" s="360"/>
      <c r="E3075" s="188" t="s">
        <v>1046</v>
      </c>
      <c r="F3075" s="276" t="s">
        <v>824</v>
      </c>
      <c r="G3075" t="str">
        <f t="shared" ca="1" si="48"/>
        <v>NULL</v>
      </c>
    </row>
    <row r="3076" spans="1:7" ht="15.75" hidden="1" customHeight="1">
      <c r="A3076" s="405"/>
      <c r="B3076" s="393"/>
      <c r="C3076" s="360" t="s">
        <v>1183</v>
      </c>
      <c r="D3076" s="360" t="s">
        <v>1189</v>
      </c>
      <c r="E3076" s="360"/>
      <c r="F3076" s="276" t="s">
        <v>1199</v>
      </c>
      <c r="G3076" t="str">
        <f t="shared" ca="1" si="48"/>
        <v>NULL</v>
      </c>
    </row>
    <row r="3077" spans="1:7" ht="15.75" hidden="1" customHeight="1">
      <c r="A3077" s="405"/>
      <c r="B3077" s="393"/>
      <c r="C3077" s="360"/>
      <c r="D3077" s="360" t="s">
        <v>1190</v>
      </c>
      <c r="E3077" s="360"/>
      <c r="F3077" s="276" t="s">
        <v>1199</v>
      </c>
      <c r="G3077" t="str">
        <f t="shared" ca="1" si="48"/>
        <v>NULL</v>
      </c>
    </row>
    <row r="3078" spans="1:7" hidden="1">
      <c r="A3078" s="405"/>
      <c r="B3078" s="393"/>
      <c r="C3078" s="360"/>
      <c r="D3078" s="360"/>
      <c r="E3078" s="360"/>
      <c r="F3078" s="276" t="s">
        <v>890</v>
      </c>
      <c r="G3078" t="str">
        <f t="shared" ca="1" si="48"/>
        <v>NULL</v>
      </c>
    </row>
    <row r="3079" spans="1:7" ht="39" hidden="1" customHeight="1">
      <c r="A3079" s="368" t="s">
        <v>1150</v>
      </c>
      <c r="B3079" s="368"/>
      <c r="C3079" s="375" t="s">
        <v>1158</v>
      </c>
      <c r="D3079" s="375" t="s">
        <v>1165</v>
      </c>
      <c r="E3079" s="84" t="s">
        <v>1194</v>
      </c>
      <c r="F3079" s="276" t="s">
        <v>1130</v>
      </c>
      <c r="G3079" t="str">
        <f t="shared" ca="1" si="48"/>
        <v>NULL</v>
      </c>
    </row>
    <row r="3080" spans="1:7" ht="51" hidden="1">
      <c r="A3080" s="368"/>
      <c r="B3080" s="368"/>
      <c r="C3080" s="375"/>
      <c r="D3080" s="375"/>
      <c r="E3080" s="84" t="s">
        <v>1169</v>
      </c>
      <c r="F3080" s="276" t="s">
        <v>824</v>
      </c>
      <c r="G3080" t="str">
        <f t="shared" ca="1" si="48"/>
        <v>NULL</v>
      </c>
    </row>
    <row r="3081" spans="1:7" ht="25.5" hidden="1">
      <c r="A3081" s="368"/>
      <c r="B3081" s="368"/>
      <c r="C3081" s="375"/>
      <c r="D3081" s="375"/>
      <c r="E3081" s="84" t="s">
        <v>1170</v>
      </c>
      <c r="F3081" s="276" t="s">
        <v>824</v>
      </c>
      <c r="G3081" t="str">
        <f t="shared" ca="1" si="48"/>
        <v>NULL</v>
      </c>
    </row>
    <row r="3082" spans="1:7" ht="39" hidden="1" customHeight="1">
      <c r="A3082" s="368"/>
      <c r="B3082" s="368"/>
      <c r="C3082" s="375"/>
      <c r="D3082" s="375" t="s">
        <v>1166</v>
      </c>
      <c r="E3082" s="84" t="s">
        <v>1197</v>
      </c>
      <c r="F3082" s="276" t="s">
        <v>1130</v>
      </c>
      <c r="G3082" t="str">
        <f t="shared" ca="1" si="48"/>
        <v>NULL</v>
      </c>
    </row>
    <row r="3083" spans="1:7" ht="51" hidden="1">
      <c r="A3083" s="368"/>
      <c r="B3083" s="368"/>
      <c r="C3083" s="375"/>
      <c r="D3083" s="375"/>
      <c r="E3083" s="84" t="s">
        <v>1169</v>
      </c>
      <c r="F3083" s="276" t="s">
        <v>824</v>
      </c>
      <c r="G3083" t="str">
        <f t="shared" ca="1" si="48"/>
        <v>NULL</v>
      </c>
    </row>
    <row r="3084" spans="1:7" ht="25.5" hidden="1">
      <c r="A3084" s="368"/>
      <c r="B3084" s="368"/>
      <c r="C3084" s="375"/>
      <c r="D3084" s="375"/>
      <c r="E3084" s="84" t="s">
        <v>1170</v>
      </c>
      <c r="F3084" s="276" t="s">
        <v>824</v>
      </c>
      <c r="G3084" t="str">
        <f t="shared" ca="1" si="48"/>
        <v>NULL</v>
      </c>
    </row>
    <row r="3085" spans="1:7" ht="15.75" hidden="1" customHeight="1">
      <c r="A3085" s="368"/>
      <c r="B3085" s="368"/>
      <c r="C3085" s="354" t="s">
        <v>1096</v>
      </c>
      <c r="D3085" s="354"/>
      <c r="E3085" s="354"/>
      <c r="F3085" s="276" t="s">
        <v>824</v>
      </c>
      <c r="G3085" t="str">
        <f t="shared" ref="G3085:G3148" ca="1" si="49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3086" spans="1:7" ht="15.75" hidden="1" customHeight="1">
      <c r="A3086" s="368"/>
      <c r="B3086" s="368"/>
      <c r="C3086" s="354" t="s">
        <v>1160</v>
      </c>
      <c r="D3086" s="354"/>
      <c r="E3086" s="354"/>
      <c r="F3086" s="276" t="s">
        <v>824</v>
      </c>
      <c r="G3086" t="str">
        <f t="shared" ca="1" si="49"/>
        <v>NULL</v>
      </c>
    </row>
    <row r="3087" spans="1:7" hidden="1">
      <c r="A3087" s="405" t="s">
        <v>1177</v>
      </c>
      <c r="B3087" s="406" t="s">
        <v>1488</v>
      </c>
      <c r="C3087" s="406"/>
      <c r="D3087" s="406"/>
      <c r="E3087" s="406"/>
      <c r="F3087" s="276" t="s">
        <v>786</v>
      </c>
      <c r="G3087" t="str">
        <f t="shared" ca="1" si="49"/>
        <v>NULL</v>
      </c>
    </row>
    <row r="3088" spans="1:7" ht="15.75" hidden="1" customHeight="1">
      <c r="A3088" s="405"/>
      <c r="B3088" s="393" t="s">
        <v>1060</v>
      </c>
      <c r="C3088" s="360" t="s">
        <v>1065</v>
      </c>
      <c r="D3088" s="360"/>
      <c r="E3088" s="360"/>
      <c r="F3088" s="80" t="s">
        <v>890</v>
      </c>
      <c r="G3088" t="str">
        <f t="shared" ca="1" si="49"/>
        <v>NULL</v>
      </c>
    </row>
    <row r="3089" spans="1:7" ht="15.75" hidden="1" customHeight="1">
      <c r="A3089" s="405"/>
      <c r="B3089" s="393"/>
      <c r="C3089" s="360" t="s">
        <v>1066</v>
      </c>
      <c r="D3089" s="360"/>
      <c r="E3089" s="360"/>
      <c r="F3089" s="80" t="s">
        <v>890</v>
      </c>
      <c r="G3089" t="str">
        <f t="shared" ca="1" si="49"/>
        <v>NULL</v>
      </c>
    </row>
    <row r="3090" spans="1:7" ht="15.75" hidden="1" customHeight="1">
      <c r="A3090" s="405"/>
      <c r="B3090" s="393"/>
      <c r="C3090" s="360" t="s">
        <v>1067</v>
      </c>
      <c r="D3090" s="360"/>
      <c r="E3090" s="360"/>
      <c r="F3090" s="80" t="s">
        <v>890</v>
      </c>
      <c r="G3090" t="str">
        <f t="shared" ca="1" si="49"/>
        <v>NULL</v>
      </c>
    </row>
    <row r="3091" spans="1:7" ht="15.75" hidden="1" customHeight="1">
      <c r="A3091" s="405"/>
      <c r="B3091" s="393"/>
      <c r="C3091" s="360" t="s">
        <v>1068</v>
      </c>
      <c r="D3091" s="360"/>
      <c r="E3091" s="360"/>
      <c r="F3091" s="80" t="s">
        <v>890</v>
      </c>
      <c r="G3091" t="str">
        <f t="shared" ca="1" si="49"/>
        <v>NULL</v>
      </c>
    </row>
    <row r="3092" spans="1:7" ht="15.75" hidden="1" customHeight="1">
      <c r="A3092" s="405"/>
      <c r="B3092" s="393"/>
      <c r="C3092" s="360" t="s">
        <v>1069</v>
      </c>
      <c r="D3092" s="360" t="s">
        <v>1098</v>
      </c>
      <c r="E3092" s="360"/>
      <c r="F3092" s="80" t="s">
        <v>890</v>
      </c>
      <c r="G3092" t="str">
        <f t="shared" ca="1" si="49"/>
        <v>NULL</v>
      </c>
    </row>
    <row r="3093" spans="1:7" ht="15.75" hidden="1" customHeight="1">
      <c r="A3093" s="405"/>
      <c r="B3093" s="393"/>
      <c r="C3093" s="360"/>
      <c r="D3093" s="360" t="s">
        <v>1099</v>
      </c>
      <c r="E3093" s="360"/>
      <c r="F3093" s="80" t="s">
        <v>890</v>
      </c>
      <c r="G3093" t="str">
        <f t="shared" ca="1" si="49"/>
        <v>NULL</v>
      </c>
    </row>
    <row r="3094" spans="1:7" ht="15.75" hidden="1" customHeight="1">
      <c r="A3094" s="405"/>
      <c r="B3094" s="393"/>
      <c r="C3094" s="360"/>
      <c r="D3094" s="360" t="s">
        <v>1100</v>
      </c>
      <c r="E3094" s="360"/>
      <c r="F3094" s="80" t="s">
        <v>890</v>
      </c>
      <c r="G3094" t="str">
        <f t="shared" ca="1" si="49"/>
        <v>NULL</v>
      </c>
    </row>
    <row r="3095" spans="1:7" ht="26.25" hidden="1" customHeight="1">
      <c r="A3095" s="405"/>
      <c r="B3095" s="393" t="s">
        <v>1178</v>
      </c>
      <c r="C3095" s="360" t="s">
        <v>1071</v>
      </c>
      <c r="D3095" s="360" t="s">
        <v>1186</v>
      </c>
      <c r="E3095" s="84" t="s">
        <v>1114</v>
      </c>
      <c r="F3095" s="80" t="s">
        <v>890</v>
      </c>
      <c r="G3095" t="str">
        <f t="shared" ca="1" si="49"/>
        <v>NULL</v>
      </c>
    </row>
    <row r="3096" spans="1:7" hidden="1">
      <c r="A3096" s="405"/>
      <c r="B3096" s="393"/>
      <c r="C3096" s="360"/>
      <c r="D3096" s="360"/>
      <c r="E3096" s="84" t="s">
        <v>1115</v>
      </c>
      <c r="F3096" s="276" t="s">
        <v>824</v>
      </c>
      <c r="G3096" t="str">
        <f t="shared" ca="1" si="49"/>
        <v>NULL</v>
      </c>
    </row>
    <row r="3097" spans="1:7" ht="38.25" hidden="1">
      <c r="A3097" s="405"/>
      <c r="B3097" s="393"/>
      <c r="C3097" s="360"/>
      <c r="D3097" s="360"/>
      <c r="E3097" s="84" t="s">
        <v>1167</v>
      </c>
      <c r="F3097" s="276" t="s">
        <v>824</v>
      </c>
      <c r="G3097" t="str">
        <f t="shared" ca="1" si="49"/>
        <v>NULL</v>
      </c>
    </row>
    <row r="3098" spans="1:7" ht="15.75" hidden="1" customHeight="1">
      <c r="A3098" s="405"/>
      <c r="B3098" s="393"/>
      <c r="C3098" s="360"/>
      <c r="D3098" s="360" t="s">
        <v>1162</v>
      </c>
      <c r="E3098" s="360"/>
      <c r="F3098" s="276" t="s">
        <v>824</v>
      </c>
      <c r="G3098" t="str">
        <f t="shared" ca="1" si="49"/>
        <v>NULL</v>
      </c>
    </row>
    <row r="3099" spans="1:7" ht="15.75" hidden="1" customHeight="1">
      <c r="A3099" s="405"/>
      <c r="B3099" s="393"/>
      <c r="C3099" s="378" t="s">
        <v>1072</v>
      </c>
      <c r="D3099" s="360" t="s">
        <v>1103</v>
      </c>
      <c r="E3099" s="360"/>
      <c r="F3099" s="276" t="s">
        <v>824</v>
      </c>
      <c r="G3099" t="str">
        <f t="shared" ca="1" si="49"/>
        <v>NULL</v>
      </c>
    </row>
    <row r="3100" spans="1:7" ht="15.75" hidden="1" customHeight="1">
      <c r="A3100" s="405"/>
      <c r="B3100" s="393"/>
      <c r="C3100" s="378"/>
      <c r="D3100" s="360" t="s">
        <v>1104</v>
      </c>
      <c r="E3100" s="360"/>
      <c r="F3100" s="276" t="s">
        <v>824</v>
      </c>
      <c r="G3100" t="str">
        <f t="shared" ca="1" si="49"/>
        <v>NULL</v>
      </c>
    </row>
    <row r="3101" spans="1:7" ht="15.75" hidden="1" customHeight="1">
      <c r="A3101" s="405"/>
      <c r="B3101" s="393"/>
      <c r="C3101" s="378" t="s">
        <v>1180</v>
      </c>
      <c r="D3101" s="360" t="s">
        <v>1187</v>
      </c>
      <c r="E3101" s="360"/>
      <c r="F3101" s="276" t="s">
        <v>1198</v>
      </c>
      <c r="G3101" t="str">
        <f t="shared" ca="1" si="49"/>
        <v>NULL</v>
      </c>
    </row>
    <row r="3102" spans="1:7" ht="15.75" hidden="1" customHeight="1">
      <c r="A3102" s="405"/>
      <c r="B3102" s="393"/>
      <c r="C3102" s="378"/>
      <c r="D3102" s="360" t="s">
        <v>1188</v>
      </c>
      <c r="E3102" s="84" t="s">
        <v>1191</v>
      </c>
      <c r="F3102" s="276" t="s">
        <v>824</v>
      </c>
      <c r="G3102" t="str">
        <f t="shared" ca="1" si="49"/>
        <v>NULL</v>
      </c>
    </row>
    <row r="3103" spans="1:7" hidden="1">
      <c r="A3103" s="405"/>
      <c r="B3103" s="393"/>
      <c r="C3103" s="378"/>
      <c r="D3103" s="360"/>
      <c r="E3103" s="84" t="s">
        <v>1192</v>
      </c>
      <c r="F3103" s="276" t="s">
        <v>824</v>
      </c>
      <c r="G3103" t="str">
        <f t="shared" ca="1" si="49"/>
        <v>NULL</v>
      </c>
    </row>
    <row r="3104" spans="1:7" ht="15.75" hidden="1" customHeight="1">
      <c r="A3104" s="405"/>
      <c r="B3104" s="393"/>
      <c r="C3104" s="360" t="s">
        <v>1181</v>
      </c>
      <c r="D3104" s="360"/>
      <c r="E3104" s="360"/>
      <c r="F3104" s="276" t="s">
        <v>786</v>
      </c>
      <c r="G3104" t="str">
        <f t="shared" ca="1" si="49"/>
        <v>NULL</v>
      </c>
    </row>
    <row r="3105" spans="1:7" ht="15.75" hidden="1" customHeight="1">
      <c r="A3105" s="405"/>
      <c r="B3105" s="393" t="s">
        <v>1179</v>
      </c>
      <c r="C3105" s="360" t="s">
        <v>1117</v>
      </c>
      <c r="D3105" s="360"/>
      <c r="E3105" s="360"/>
      <c r="F3105" s="276" t="s">
        <v>786</v>
      </c>
      <c r="G3105" t="str">
        <f t="shared" ca="1" si="49"/>
        <v>NULL</v>
      </c>
    </row>
    <row r="3106" spans="1:7" ht="15.75" hidden="1" customHeight="1">
      <c r="A3106" s="405"/>
      <c r="B3106" s="393"/>
      <c r="C3106" s="360" t="s">
        <v>1182</v>
      </c>
      <c r="D3106" s="360"/>
      <c r="E3106" s="84"/>
      <c r="F3106" s="276"/>
      <c r="G3106" t="str">
        <f t="shared" ca="1" si="49"/>
        <v>NULL</v>
      </c>
    </row>
    <row r="3107" spans="1:7" ht="25.5" hidden="1">
      <c r="A3107" s="405"/>
      <c r="B3107" s="393"/>
      <c r="C3107" s="360"/>
      <c r="D3107" s="360"/>
      <c r="E3107" s="188" t="s">
        <v>1193</v>
      </c>
      <c r="F3107" s="276" t="s">
        <v>824</v>
      </c>
      <c r="G3107" t="str">
        <f t="shared" ca="1" si="49"/>
        <v>NULL</v>
      </c>
    </row>
    <row r="3108" spans="1:7" ht="25.5" hidden="1">
      <c r="A3108" s="405"/>
      <c r="B3108" s="393"/>
      <c r="C3108" s="360"/>
      <c r="D3108" s="360"/>
      <c r="E3108" s="188" t="s">
        <v>1030</v>
      </c>
      <c r="F3108" s="276" t="s">
        <v>824</v>
      </c>
      <c r="G3108" t="str">
        <f t="shared" ca="1" si="49"/>
        <v>NULL</v>
      </c>
    </row>
    <row r="3109" spans="1:7" ht="25.5" hidden="1">
      <c r="A3109" s="405"/>
      <c r="B3109" s="393"/>
      <c r="C3109" s="360"/>
      <c r="D3109" s="360"/>
      <c r="E3109" s="188" t="s">
        <v>1032</v>
      </c>
      <c r="F3109" s="276" t="s">
        <v>824</v>
      </c>
      <c r="G3109" t="str">
        <f t="shared" ca="1" si="49"/>
        <v>NULL</v>
      </c>
    </row>
    <row r="3110" spans="1:7" ht="25.5" hidden="1">
      <c r="A3110" s="405"/>
      <c r="B3110" s="393"/>
      <c r="C3110" s="360"/>
      <c r="D3110" s="360"/>
      <c r="E3110" s="188" t="s">
        <v>1034</v>
      </c>
      <c r="F3110" s="276" t="s">
        <v>824</v>
      </c>
      <c r="G3110" t="str">
        <f t="shared" ca="1" si="49"/>
        <v>NULL</v>
      </c>
    </row>
    <row r="3111" spans="1:7" ht="25.5" hidden="1">
      <c r="A3111" s="405"/>
      <c r="B3111" s="393"/>
      <c r="C3111" s="360"/>
      <c r="D3111" s="360"/>
      <c r="E3111" s="188" t="s">
        <v>1036</v>
      </c>
      <c r="F3111" s="276" t="s">
        <v>824</v>
      </c>
      <c r="G3111" t="str">
        <f t="shared" ca="1" si="49"/>
        <v>NULL</v>
      </c>
    </row>
    <row r="3112" spans="1:7" ht="25.5" hidden="1">
      <c r="A3112" s="405"/>
      <c r="B3112" s="393"/>
      <c r="C3112" s="360"/>
      <c r="D3112" s="360"/>
      <c r="E3112" s="188" t="s">
        <v>1037</v>
      </c>
      <c r="F3112" s="276" t="s">
        <v>824</v>
      </c>
      <c r="G3112" t="str">
        <f t="shared" ca="1" si="49"/>
        <v>NULL</v>
      </c>
    </row>
    <row r="3113" spans="1:7" hidden="1">
      <c r="A3113" s="405"/>
      <c r="B3113" s="393"/>
      <c r="C3113" s="360"/>
      <c r="D3113" s="360"/>
      <c r="E3113" s="188" t="s">
        <v>1038</v>
      </c>
      <c r="F3113" s="276" t="s">
        <v>824</v>
      </c>
      <c r="G3113" t="str">
        <f t="shared" ca="1" si="49"/>
        <v>NULL</v>
      </c>
    </row>
    <row r="3114" spans="1:7" hidden="1">
      <c r="A3114" s="405"/>
      <c r="B3114" s="393"/>
      <c r="C3114" s="360"/>
      <c r="D3114" s="360"/>
      <c r="E3114" s="188" t="s">
        <v>1039</v>
      </c>
      <c r="F3114" s="276" t="s">
        <v>824</v>
      </c>
      <c r="G3114" t="str">
        <f t="shared" ca="1" si="49"/>
        <v>NULL</v>
      </c>
    </row>
    <row r="3115" spans="1:7" hidden="1">
      <c r="A3115" s="405"/>
      <c r="B3115" s="393"/>
      <c r="C3115" s="360"/>
      <c r="D3115" s="360"/>
      <c r="E3115" s="188" t="s">
        <v>1040</v>
      </c>
      <c r="F3115" s="276" t="s">
        <v>824</v>
      </c>
      <c r="G3115" t="str">
        <f t="shared" ca="1" si="49"/>
        <v>NULL</v>
      </c>
    </row>
    <row r="3116" spans="1:7" hidden="1">
      <c r="A3116" s="405"/>
      <c r="B3116" s="393"/>
      <c r="C3116" s="360"/>
      <c r="D3116" s="360"/>
      <c r="E3116" s="188" t="s">
        <v>1041</v>
      </c>
      <c r="F3116" s="276" t="s">
        <v>824</v>
      </c>
      <c r="G3116" t="str">
        <f t="shared" ca="1" si="49"/>
        <v>NULL</v>
      </c>
    </row>
    <row r="3117" spans="1:7" ht="38.25" hidden="1">
      <c r="A3117" s="405"/>
      <c r="B3117" s="393"/>
      <c r="C3117" s="360"/>
      <c r="D3117" s="360"/>
      <c r="E3117" s="188" t="s">
        <v>1042</v>
      </c>
      <c r="F3117" s="276" t="s">
        <v>824</v>
      </c>
      <c r="G3117" t="str">
        <f t="shared" ca="1" si="49"/>
        <v>NULL</v>
      </c>
    </row>
    <row r="3118" spans="1:7" ht="25.5" hidden="1">
      <c r="A3118" s="405"/>
      <c r="B3118" s="393"/>
      <c r="C3118" s="360"/>
      <c r="D3118" s="360"/>
      <c r="E3118" s="188" t="s">
        <v>1043</v>
      </c>
      <c r="F3118" s="276" t="s">
        <v>824</v>
      </c>
      <c r="G3118" t="str">
        <f t="shared" ca="1" si="49"/>
        <v>NULL</v>
      </c>
    </row>
    <row r="3119" spans="1:7" hidden="1">
      <c r="A3119" s="405"/>
      <c r="B3119" s="393"/>
      <c r="C3119" s="360"/>
      <c r="D3119" s="360"/>
      <c r="E3119" s="188" t="s">
        <v>1044</v>
      </c>
      <c r="F3119" s="276" t="s">
        <v>824</v>
      </c>
      <c r="G3119" t="str">
        <f t="shared" ca="1" si="49"/>
        <v>NULL</v>
      </c>
    </row>
    <row r="3120" spans="1:7" hidden="1">
      <c r="A3120" s="405"/>
      <c r="B3120" s="393"/>
      <c r="C3120" s="360"/>
      <c r="D3120" s="360"/>
      <c r="E3120" s="188" t="s">
        <v>1045</v>
      </c>
      <c r="F3120" s="276" t="s">
        <v>824</v>
      </c>
      <c r="G3120" t="str">
        <f t="shared" ca="1" si="49"/>
        <v>NULL</v>
      </c>
    </row>
    <row r="3121" spans="1:7" hidden="1">
      <c r="A3121" s="405"/>
      <c r="B3121" s="393"/>
      <c r="C3121" s="360"/>
      <c r="D3121" s="360"/>
      <c r="E3121" s="188" t="s">
        <v>1046</v>
      </c>
      <c r="F3121" s="276" t="s">
        <v>824</v>
      </c>
      <c r="G3121" t="str">
        <f t="shared" ca="1" si="49"/>
        <v>NULL</v>
      </c>
    </row>
    <row r="3122" spans="1:7" ht="15.75" hidden="1" customHeight="1">
      <c r="A3122" s="405"/>
      <c r="B3122" s="393"/>
      <c r="C3122" s="360" t="s">
        <v>1183</v>
      </c>
      <c r="D3122" s="360" t="s">
        <v>1189</v>
      </c>
      <c r="E3122" s="360"/>
      <c r="F3122" s="276" t="s">
        <v>1199</v>
      </c>
      <c r="G3122" t="str">
        <f t="shared" ca="1" si="49"/>
        <v>NULL</v>
      </c>
    </row>
    <row r="3123" spans="1:7" ht="15.75" hidden="1" customHeight="1">
      <c r="A3123" s="405"/>
      <c r="B3123" s="393"/>
      <c r="C3123" s="360"/>
      <c r="D3123" s="360" t="s">
        <v>1190</v>
      </c>
      <c r="E3123" s="360"/>
      <c r="F3123" s="276" t="s">
        <v>1199</v>
      </c>
      <c r="G3123" t="str">
        <f t="shared" ca="1" si="49"/>
        <v>NULL</v>
      </c>
    </row>
    <row r="3124" spans="1:7" hidden="1">
      <c r="A3124" s="405"/>
      <c r="B3124" s="393"/>
      <c r="C3124" s="360"/>
      <c r="D3124" s="360"/>
      <c r="E3124" s="360"/>
      <c r="F3124" s="276" t="s">
        <v>890</v>
      </c>
      <c r="G3124" t="str">
        <f t="shared" ca="1" si="49"/>
        <v>NULL</v>
      </c>
    </row>
    <row r="3125" spans="1:7" ht="39" hidden="1" customHeight="1">
      <c r="A3125" s="368" t="s">
        <v>1150</v>
      </c>
      <c r="B3125" s="368"/>
      <c r="C3125" s="375" t="s">
        <v>1158</v>
      </c>
      <c r="D3125" s="375" t="s">
        <v>1165</v>
      </c>
      <c r="E3125" s="84" t="s">
        <v>1194</v>
      </c>
      <c r="F3125" s="276" t="s">
        <v>1130</v>
      </c>
      <c r="G3125" t="str">
        <f t="shared" ca="1" si="49"/>
        <v>NULL</v>
      </c>
    </row>
    <row r="3126" spans="1:7" ht="51" hidden="1">
      <c r="A3126" s="368"/>
      <c r="B3126" s="368"/>
      <c r="C3126" s="375"/>
      <c r="D3126" s="375"/>
      <c r="E3126" s="84" t="s">
        <v>1169</v>
      </c>
      <c r="F3126" s="276" t="s">
        <v>824</v>
      </c>
      <c r="G3126" t="str">
        <f t="shared" ca="1" si="49"/>
        <v>NULL</v>
      </c>
    </row>
    <row r="3127" spans="1:7" ht="25.5" hidden="1">
      <c r="A3127" s="368"/>
      <c r="B3127" s="368"/>
      <c r="C3127" s="375"/>
      <c r="D3127" s="375"/>
      <c r="E3127" s="84" t="s">
        <v>1170</v>
      </c>
      <c r="F3127" s="276" t="s">
        <v>824</v>
      </c>
      <c r="G3127" t="str">
        <f t="shared" ca="1" si="49"/>
        <v>NULL</v>
      </c>
    </row>
    <row r="3128" spans="1:7" ht="39" hidden="1" customHeight="1">
      <c r="A3128" s="368"/>
      <c r="B3128" s="368"/>
      <c r="C3128" s="375"/>
      <c r="D3128" s="375" t="s">
        <v>1166</v>
      </c>
      <c r="E3128" s="84" t="s">
        <v>1197</v>
      </c>
      <c r="F3128" s="276" t="s">
        <v>1130</v>
      </c>
      <c r="G3128" t="str">
        <f t="shared" ca="1" si="49"/>
        <v>NULL</v>
      </c>
    </row>
    <row r="3129" spans="1:7" ht="51" hidden="1">
      <c r="A3129" s="368"/>
      <c r="B3129" s="368"/>
      <c r="C3129" s="375"/>
      <c r="D3129" s="375"/>
      <c r="E3129" s="84" t="s">
        <v>1169</v>
      </c>
      <c r="F3129" s="276" t="s">
        <v>824</v>
      </c>
      <c r="G3129" t="str">
        <f t="shared" ca="1" si="49"/>
        <v>NULL</v>
      </c>
    </row>
    <row r="3130" spans="1:7" ht="25.5" hidden="1">
      <c r="A3130" s="368"/>
      <c r="B3130" s="368"/>
      <c r="C3130" s="375"/>
      <c r="D3130" s="375"/>
      <c r="E3130" s="84" t="s">
        <v>1170</v>
      </c>
      <c r="F3130" s="276" t="s">
        <v>824</v>
      </c>
      <c r="G3130" t="str">
        <f t="shared" ca="1" si="49"/>
        <v>NULL</v>
      </c>
    </row>
    <row r="3131" spans="1:7" ht="15.75" hidden="1" customHeight="1">
      <c r="A3131" s="368"/>
      <c r="B3131" s="368"/>
      <c r="C3131" s="354" t="s">
        <v>1096</v>
      </c>
      <c r="D3131" s="354"/>
      <c r="E3131" s="354"/>
      <c r="F3131" s="276" t="s">
        <v>824</v>
      </c>
      <c r="G3131" t="str">
        <f t="shared" ca="1" si="49"/>
        <v>NULL</v>
      </c>
    </row>
    <row r="3132" spans="1:7" ht="15.75" hidden="1" customHeight="1">
      <c r="A3132" s="368"/>
      <c r="B3132" s="368"/>
      <c r="C3132" s="354" t="s">
        <v>1160</v>
      </c>
      <c r="D3132" s="354"/>
      <c r="E3132" s="354"/>
      <c r="F3132" s="276" t="s">
        <v>824</v>
      </c>
      <c r="G3132" t="str">
        <f t="shared" ca="1" si="49"/>
        <v>NULL</v>
      </c>
    </row>
    <row r="3133" spans="1:7" hidden="1">
      <c r="A3133" s="405" t="s">
        <v>1177</v>
      </c>
      <c r="B3133" s="406" t="s">
        <v>1488</v>
      </c>
      <c r="C3133" s="406"/>
      <c r="D3133" s="406"/>
      <c r="E3133" s="406"/>
      <c r="F3133" s="276" t="s">
        <v>786</v>
      </c>
      <c r="G3133" t="str">
        <f t="shared" ca="1" si="49"/>
        <v>NULL</v>
      </c>
    </row>
    <row r="3134" spans="1:7" ht="15.75" hidden="1" customHeight="1">
      <c r="A3134" s="405"/>
      <c r="B3134" s="393" t="s">
        <v>1060</v>
      </c>
      <c r="C3134" s="360" t="s">
        <v>1065</v>
      </c>
      <c r="D3134" s="360"/>
      <c r="E3134" s="360"/>
      <c r="F3134" s="80" t="s">
        <v>890</v>
      </c>
      <c r="G3134" t="str">
        <f t="shared" ca="1" si="49"/>
        <v>NULL</v>
      </c>
    </row>
    <row r="3135" spans="1:7" ht="15.75" hidden="1" customHeight="1">
      <c r="A3135" s="405"/>
      <c r="B3135" s="393"/>
      <c r="C3135" s="360" t="s">
        <v>1066</v>
      </c>
      <c r="D3135" s="360"/>
      <c r="E3135" s="360"/>
      <c r="F3135" s="80" t="s">
        <v>890</v>
      </c>
      <c r="G3135" t="str">
        <f t="shared" ca="1" si="49"/>
        <v>NULL</v>
      </c>
    </row>
    <row r="3136" spans="1:7" ht="15.75" hidden="1" customHeight="1">
      <c r="A3136" s="405"/>
      <c r="B3136" s="393"/>
      <c r="C3136" s="360" t="s">
        <v>1067</v>
      </c>
      <c r="D3136" s="360"/>
      <c r="E3136" s="360"/>
      <c r="F3136" s="80" t="s">
        <v>890</v>
      </c>
      <c r="G3136" t="str">
        <f t="shared" ca="1" si="49"/>
        <v>NULL</v>
      </c>
    </row>
    <row r="3137" spans="1:7" ht="15.75" hidden="1" customHeight="1">
      <c r="A3137" s="405"/>
      <c r="B3137" s="393"/>
      <c r="C3137" s="360" t="s">
        <v>1068</v>
      </c>
      <c r="D3137" s="360"/>
      <c r="E3137" s="360"/>
      <c r="F3137" s="80" t="s">
        <v>890</v>
      </c>
      <c r="G3137" t="str">
        <f t="shared" ca="1" si="49"/>
        <v>NULL</v>
      </c>
    </row>
    <row r="3138" spans="1:7" ht="15.75" hidden="1" customHeight="1">
      <c r="A3138" s="405"/>
      <c r="B3138" s="393"/>
      <c r="C3138" s="360" t="s">
        <v>1069</v>
      </c>
      <c r="D3138" s="360" t="s">
        <v>1098</v>
      </c>
      <c r="E3138" s="360"/>
      <c r="F3138" s="80" t="s">
        <v>890</v>
      </c>
      <c r="G3138" t="str">
        <f t="shared" ca="1" si="49"/>
        <v>NULL</v>
      </c>
    </row>
    <row r="3139" spans="1:7" ht="15.75" hidden="1" customHeight="1">
      <c r="A3139" s="405"/>
      <c r="B3139" s="393"/>
      <c r="C3139" s="360"/>
      <c r="D3139" s="360" t="s">
        <v>1099</v>
      </c>
      <c r="E3139" s="360"/>
      <c r="F3139" s="80" t="s">
        <v>890</v>
      </c>
      <c r="G3139" t="str">
        <f t="shared" ca="1" si="49"/>
        <v>NULL</v>
      </c>
    </row>
    <row r="3140" spans="1:7" ht="15.75" hidden="1" customHeight="1">
      <c r="A3140" s="405"/>
      <c r="B3140" s="393"/>
      <c r="C3140" s="360"/>
      <c r="D3140" s="360" t="s">
        <v>1100</v>
      </c>
      <c r="E3140" s="360"/>
      <c r="F3140" s="80" t="s">
        <v>890</v>
      </c>
      <c r="G3140" t="str">
        <f t="shared" ca="1" si="49"/>
        <v>NULL</v>
      </c>
    </row>
    <row r="3141" spans="1:7" ht="26.25" hidden="1" customHeight="1">
      <c r="A3141" s="405"/>
      <c r="B3141" s="393" t="s">
        <v>1178</v>
      </c>
      <c r="C3141" s="360" t="s">
        <v>1071</v>
      </c>
      <c r="D3141" s="360" t="s">
        <v>1186</v>
      </c>
      <c r="E3141" s="84" t="s">
        <v>1114</v>
      </c>
      <c r="F3141" s="80" t="s">
        <v>890</v>
      </c>
      <c r="G3141" t="str">
        <f t="shared" ca="1" si="49"/>
        <v>NULL</v>
      </c>
    </row>
    <row r="3142" spans="1:7" hidden="1">
      <c r="A3142" s="405"/>
      <c r="B3142" s="393"/>
      <c r="C3142" s="360"/>
      <c r="D3142" s="360"/>
      <c r="E3142" s="84" t="s">
        <v>1115</v>
      </c>
      <c r="F3142" s="276" t="s">
        <v>824</v>
      </c>
      <c r="G3142" t="str">
        <f t="shared" ca="1" si="49"/>
        <v>NULL</v>
      </c>
    </row>
    <row r="3143" spans="1:7" ht="38.25" hidden="1">
      <c r="A3143" s="405"/>
      <c r="B3143" s="393"/>
      <c r="C3143" s="360"/>
      <c r="D3143" s="360"/>
      <c r="E3143" s="84" t="s">
        <v>1167</v>
      </c>
      <c r="F3143" s="276" t="s">
        <v>824</v>
      </c>
      <c r="G3143" t="str">
        <f t="shared" ca="1" si="49"/>
        <v>NULL</v>
      </c>
    </row>
    <row r="3144" spans="1:7" ht="15.75" hidden="1" customHeight="1">
      <c r="A3144" s="405"/>
      <c r="B3144" s="393"/>
      <c r="C3144" s="360"/>
      <c r="D3144" s="360" t="s">
        <v>1162</v>
      </c>
      <c r="E3144" s="360"/>
      <c r="F3144" s="276" t="s">
        <v>824</v>
      </c>
      <c r="G3144" t="str">
        <f t="shared" ca="1" si="49"/>
        <v>NULL</v>
      </c>
    </row>
    <row r="3145" spans="1:7" ht="15.75" hidden="1" customHeight="1">
      <c r="A3145" s="405"/>
      <c r="B3145" s="393"/>
      <c r="C3145" s="378" t="s">
        <v>1072</v>
      </c>
      <c r="D3145" s="360" t="s">
        <v>1103</v>
      </c>
      <c r="E3145" s="360"/>
      <c r="F3145" s="276" t="s">
        <v>824</v>
      </c>
      <c r="G3145" t="str">
        <f t="shared" ca="1" si="49"/>
        <v>NULL</v>
      </c>
    </row>
    <row r="3146" spans="1:7" ht="15.75" hidden="1" customHeight="1">
      <c r="A3146" s="405"/>
      <c r="B3146" s="393"/>
      <c r="C3146" s="378"/>
      <c r="D3146" s="360" t="s">
        <v>1104</v>
      </c>
      <c r="E3146" s="360"/>
      <c r="F3146" s="276" t="s">
        <v>824</v>
      </c>
      <c r="G3146" t="str">
        <f t="shared" ca="1" si="49"/>
        <v>NULL</v>
      </c>
    </row>
    <row r="3147" spans="1:7" ht="15.75" hidden="1" customHeight="1">
      <c r="A3147" s="405"/>
      <c r="B3147" s="393"/>
      <c r="C3147" s="378" t="s">
        <v>1180</v>
      </c>
      <c r="D3147" s="360" t="s">
        <v>1187</v>
      </c>
      <c r="E3147" s="360"/>
      <c r="F3147" s="276" t="s">
        <v>1198</v>
      </c>
      <c r="G3147" t="str">
        <f t="shared" ca="1" si="49"/>
        <v>NULL</v>
      </c>
    </row>
    <row r="3148" spans="1:7" ht="15.75" hidden="1" customHeight="1">
      <c r="A3148" s="405"/>
      <c r="B3148" s="393"/>
      <c r="C3148" s="378"/>
      <c r="D3148" s="360" t="s">
        <v>1188</v>
      </c>
      <c r="E3148" s="84" t="s">
        <v>1191</v>
      </c>
      <c r="F3148" s="276" t="s">
        <v>824</v>
      </c>
      <c r="G3148" t="str">
        <f t="shared" ca="1" si="49"/>
        <v>NULL</v>
      </c>
    </row>
    <row r="3149" spans="1:7" hidden="1">
      <c r="A3149" s="405"/>
      <c r="B3149" s="393"/>
      <c r="C3149" s="378"/>
      <c r="D3149" s="360"/>
      <c r="E3149" s="84" t="s">
        <v>1192</v>
      </c>
      <c r="F3149" s="276" t="s">
        <v>824</v>
      </c>
      <c r="G3149" t="str">
        <f t="shared" ref="G3149:G3212" ca="1" si="50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3150" spans="1:7" ht="15.75" hidden="1" customHeight="1">
      <c r="A3150" s="405"/>
      <c r="B3150" s="393"/>
      <c r="C3150" s="360" t="s">
        <v>1181</v>
      </c>
      <c r="D3150" s="360"/>
      <c r="E3150" s="360"/>
      <c r="F3150" s="276" t="s">
        <v>786</v>
      </c>
      <c r="G3150" t="str">
        <f t="shared" ca="1" si="50"/>
        <v>NULL</v>
      </c>
    </row>
    <row r="3151" spans="1:7" ht="15.75" hidden="1" customHeight="1">
      <c r="A3151" s="405"/>
      <c r="B3151" s="393" t="s">
        <v>1179</v>
      </c>
      <c r="C3151" s="360" t="s">
        <v>1117</v>
      </c>
      <c r="D3151" s="360"/>
      <c r="E3151" s="360"/>
      <c r="F3151" s="276" t="s">
        <v>786</v>
      </c>
      <c r="G3151" t="str">
        <f t="shared" ca="1" si="50"/>
        <v>NULL</v>
      </c>
    </row>
    <row r="3152" spans="1:7" ht="15.75" hidden="1" customHeight="1">
      <c r="A3152" s="405"/>
      <c r="B3152" s="393"/>
      <c r="C3152" s="360" t="s">
        <v>1182</v>
      </c>
      <c r="D3152" s="360"/>
      <c r="E3152" s="84"/>
      <c r="F3152" s="276"/>
      <c r="G3152" t="str">
        <f t="shared" ca="1" si="50"/>
        <v>NULL</v>
      </c>
    </row>
    <row r="3153" spans="1:7" ht="25.5" hidden="1">
      <c r="A3153" s="405"/>
      <c r="B3153" s="393"/>
      <c r="C3153" s="360"/>
      <c r="D3153" s="360"/>
      <c r="E3153" s="188" t="s">
        <v>1193</v>
      </c>
      <c r="F3153" s="276" t="s">
        <v>824</v>
      </c>
      <c r="G3153" t="str">
        <f t="shared" ca="1" si="50"/>
        <v>NULL</v>
      </c>
    </row>
    <row r="3154" spans="1:7" ht="25.5" hidden="1">
      <c r="A3154" s="405"/>
      <c r="B3154" s="393"/>
      <c r="C3154" s="360"/>
      <c r="D3154" s="360"/>
      <c r="E3154" s="188" t="s">
        <v>1030</v>
      </c>
      <c r="F3154" s="276" t="s">
        <v>824</v>
      </c>
      <c r="G3154" t="str">
        <f t="shared" ca="1" si="50"/>
        <v>NULL</v>
      </c>
    </row>
    <row r="3155" spans="1:7" ht="25.5" hidden="1">
      <c r="A3155" s="405"/>
      <c r="B3155" s="393"/>
      <c r="C3155" s="360"/>
      <c r="D3155" s="360"/>
      <c r="E3155" s="188" t="s">
        <v>1032</v>
      </c>
      <c r="F3155" s="276" t="s">
        <v>824</v>
      </c>
      <c r="G3155" t="str">
        <f t="shared" ca="1" si="50"/>
        <v>NULL</v>
      </c>
    </row>
    <row r="3156" spans="1:7" ht="25.5" hidden="1">
      <c r="A3156" s="405"/>
      <c r="B3156" s="393"/>
      <c r="C3156" s="360"/>
      <c r="D3156" s="360"/>
      <c r="E3156" s="188" t="s">
        <v>1034</v>
      </c>
      <c r="F3156" s="276" t="s">
        <v>824</v>
      </c>
      <c r="G3156" t="str">
        <f t="shared" ca="1" si="50"/>
        <v>NULL</v>
      </c>
    </row>
    <row r="3157" spans="1:7" ht="25.5" hidden="1">
      <c r="A3157" s="405"/>
      <c r="B3157" s="393"/>
      <c r="C3157" s="360"/>
      <c r="D3157" s="360"/>
      <c r="E3157" s="188" t="s">
        <v>1036</v>
      </c>
      <c r="F3157" s="276" t="s">
        <v>824</v>
      </c>
      <c r="G3157" t="str">
        <f t="shared" ca="1" si="50"/>
        <v>NULL</v>
      </c>
    </row>
    <row r="3158" spans="1:7" ht="25.5" hidden="1">
      <c r="A3158" s="405"/>
      <c r="B3158" s="393"/>
      <c r="C3158" s="360"/>
      <c r="D3158" s="360"/>
      <c r="E3158" s="188" t="s">
        <v>1037</v>
      </c>
      <c r="F3158" s="276" t="s">
        <v>824</v>
      </c>
      <c r="G3158" t="str">
        <f t="shared" ca="1" si="50"/>
        <v>NULL</v>
      </c>
    </row>
    <row r="3159" spans="1:7" hidden="1">
      <c r="A3159" s="405"/>
      <c r="B3159" s="393"/>
      <c r="C3159" s="360"/>
      <c r="D3159" s="360"/>
      <c r="E3159" s="188" t="s">
        <v>1038</v>
      </c>
      <c r="F3159" s="276" t="s">
        <v>824</v>
      </c>
      <c r="G3159" t="str">
        <f t="shared" ca="1" si="50"/>
        <v>NULL</v>
      </c>
    </row>
    <row r="3160" spans="1:7" hidden="1">
      <c r="A3160" s="405"/>
      <c r="B3160" s="393"/>
      <c r="C3160" s="360"/>
      <c r="D3160" s="360"/>
      <c r="E3160" s="188" t="s">
        <v>1039</v>
      </c>
      <c r="F3160" s="276" t="s">
        <v>824</v>
      </c>
      <c r="G3160" t="str">
        <f t="shared" ca="1" si="50"/>
        <v>NULL</v>
      </c>
    </row>
    <row r="3161" spans="1:7" hidden="1">
      <c r="A3161" s="405"/>
      <c r="B3161" s="393"/>
      <c r="C3161" s="360"/>
      <c r="D3161" s="360"/>
      <c r="E3161" s="188" t="s">
        <v>1040</v>
      </c>
      <c r="F3161" s="276" t="s">
        <v>824</v>
      </c>
      <c r="G3161" t="str">
        <f t="shared" ca="1" si="50"/>
        <v>NULL</v>
      </c>
    </row>
    <row r="3162" spans="1:7" hidden="1">
      <c r="A3162" s="405"/>
      <c r="B3162" s="393"/>
      <c r="C3162" s="360"/>
      <c r="D3162" s="360"/>
      <c r="E3162" s="188" t="s">
        <v>1041</v>
      </c>
      <c r="F3162" s="276" t="s">
        <v>824</v>
      </c>
      <c r="G3162" t="str">
        <f t="shared" ca="1" si="50"/>
        <v>NULL</v>
      </c>
    </row>
    <row r="3163" spans="1:7" ht="38.25" hidden="1">
      <c r="A3163" s="405"/>
      <c r="B3163" s="393"/>
      <c r="C3163" s="360"/>
      <c r="D3163" s="360"/>
      <c r="E3163" s="188" t="s">
        <v>1042</v>
      </c>
      <c r="F3163" s="276" t="s">
        <v>824</v>
      </c>
      <c r="G3163" t="str">
        <f t="shared" ca="1" si="50"/>
        <v>NULL</v>
      </c>
    </row>
    <row r="3164" spans="1:7" ht="25.5" hidden="1">
      <c r="A3164" s="405"/>
      <c r="B3164" s="393"/>
      <c r="C3164" s="360"/>
      <c r="D3164" s="360"/>
      <c r="E3164" s="188" t="s">
        <v>1043</v>
      </c>
      <c r="F3164" s="276" t="s">
        <v>824</v>
      </c>
      <c r="G3164" t="str">
        <f t="shared" ca="1" si="50"/>
        <v>NULL</v>
      </c>
    </row>
    <row r="3165" spans="1:7" hidden="1">
      <c r="A3165" s="405"/>
      <c r="B3165" s="393"/>
      <c r="C3165" s="360"/>
      <c r="D3165" s="360"/>
      <c r="E3165" s="188" t="s">
        <v>1044</v>
      </c>
      <c r="F3165" s="276" t="s">
        <v>824</v>
      </c>
      <c r="G3165" t="str">
        <f t="shared" ca="1" si="50"/>
        <v>NULL</v>
      </c>
    </row>
    <row r="3166" spans="1:7" hidden="1">
      <c r="A3166" s="405"/>
      <c r="B3166" s="393"/>
      <c r="C3166" s="360"/>
      <c r="D3166" s="360"/>
      <c r="E3166" s="188" t="s">
        <v>1045</v>
      </c>
      <c r="F3166" s="276" t="s">
        <v>824</v>
      </c>
      <c r="G3166" t="str">
        <f t="shared" ca="1" si="50"/>
        <v>NULL</v>
      </c>
    </row>
    <row r="3167" spans="1:7" hidden="1">
      <c r="A3167" s="405"/>
      <c r="B3167" s="393"/>
      <c r="C3167" s="360"/>
      <c r="D3167" s="360"/>
      <c r="E3167" s="188" t="s">
        <v>1046</v>
      </c>
      <c r="F3167" s="276" t="s">
        <v>824</v>
      </c>
      <c r="G3167" t="str">
        <f t="shared" ca="1" si="50"/>
        <v>NULL</v>
      </c>
    </row>
    <row r="3168" spans="1:7" ht="15.75" hidden="1" customHeight="1">
      <c r="A3168" s="405"/>
      <c r="B3168" s="393"/>
      <c r="C3168" s="360" t="s">
        <v>1183</v>
      </c>
      <c r="D3168" s="360" t="s">
        <v>1189</v>
      </c>
      <c r="E3168" s="360"/>
      <c r="F3168" s="276" t="s">
        <v>1199</v>
      </c>
      <c r="G3168" t="str">
        <f t="shared" ca="1" si="50"/>
        <v>NULL</v>
      </c>
    </row>
    <row r="3169" spans="1:7" ht="15.75" hidden="1" customHeight="1">
      <c r="A3169" s="405"/>
      <c r="B3169" s="393"/>
      <c r="C3169" s="360"/>
      <c r="D3169" s="360" t="s">
        <v>1190</v>
      </c>
      <c r="E3169" s="360"/>
      <c r="F3169" s="276" t="s">
        <v>1199</v>
      </c>
      <c r="G3169" t="str">
        <f t="shared" ca="1" si="50"/>
        <v>NULL</v>
      </c>
    </row>
    <row r="3170" spans="1:7" hidden="1">
      <c r="A3170" s="405"/>
      <c r="B3170" s="393"/>
      <c r="C3170" s="360"/>
      <c r="D3170" s="360"/>
      <c r="E3170" s="360"/>
      <c r="F3170" s="276" t="s">
        <v>890</v>
      </c>
      <c r="G3170" t="str">
        <f t="shared" ca="1" si="50"/>
        <v>NULL</v>
      </c>
    </row>
    <row r="3171" spans="1:7" ht="39" hidden="1" customHeight="1">
      <c r="A3171" s="368" t="s">
        <v>1150</v>
      </c>
      <c r="B3171" s="368"/>
      <c r="C3171" s="375" t="s">
        <v>1158</v>
      </c>
      <c r="D3171" s="375" t="s">
        <v>1165</v>
      </c>
      <c r="E3171" s="84" t="s">
        <v>1194</v>
      </c>
      <c r="F3171" s="276" t="s">
        <v>1130</v>
      </c>
      <c r="G3171" t="str">
        <f t="shared" ca="1" si="50"/>
        <v>NULL</v>
      </c>
    </row>
    <row r="3172" spans="1:7" ht="51" hidden="1">
      <c r="A3172" s="368"/>
      <c r="B3172" s="368"/>
      <c r="C3172" s="375"/>
      <c r="D3172" s="375"/>
      <c r="E3172" s="84" t="s">
        <v>1169</v>
      </c>
      <c r="F3172" s="276" t="s">
        <v>824</v>
      </c>
      <c r="G3172" t="str">
        <f t="shared" ca="1" si="50"/>
        <v>NULL</v>
      </c>
    </row>
    <row r="3173" spans="1:7" ht="25.5" hidden="1">
      <c r="A3173" s="368"/>
      <c r="B3173" s="368"/>
      <c r="C3173" s="375"/>
      <c r="D3173" s="375"/>
      <c r="E3173" s="84" t="s">
        <v>1170</v>
      </c>
      <c r="F3173" s="276" t="s">
        <v>824</v>
      </c>
      <c r="G3173" t="str">
        <f t="shared" ca="1" si="50"/>
        <v>NULL</v>
      </c>
    </row>
    <row r="3174" spans="1:7" ht="39" hidden="1" customHeight="1">
      <c r="A3174" s="368"/>
      <c r="B3174" s="368"/>
      <c r="C3174" s="375"/>
      <c r="D3174" s="375" t="s">
        <v>1166</v>
      </c>
      <c r="E3174" s="84" t="s">
        <v>1197</v>
      </c>
      <c r="F3174" s="276" t="s">
        <v>1130</v>
      </c>
      <c r="G3174" t="str">
        <f t="shared" ca="1" si="50"/>
        <v>NULL</v>
      </c>
    </row>
    <row r="3175" spans="1:7" ht="51" hidden="1">
      <c r="A3175" s="368"/>
      <c r="B3175" s="368"/>
      <c r="C3175" s="375"/>
      <c r="D3175" s="375"/>
      <c r="E3175" s="84" t="s">
        <v>1169</v>
      </c>
      <c r="F3175" s="276" t="s">
        <v>824</v>
      </c>
      <c r="G3175" t="str">
        <f t="shared" ca="1" si="50"/>
        <v>NULL</v>
      </c>
    </row>
    <row r="3176" spans="1:7" ht="25.5" hidden="1">
      <c r="A3176" s="368"/>
      <c r="B3176" s="368"/>
      <c r="C3176" s="375"/>
      <c r="D3176" s="375"/>
      <c r="E3176" s="84" t="s">
        <v>1170</v>
      </c>
      <c r="F3176" s="276" t="s">
        <v>824</v>
      </c>
      <c r="G3176" t="str">
        <f t="shared" ca="1" si="50"/>
        <v>NULL</v>
      </c>
    </row>
    <row r="3177" spans="1:7" ht="15.75" hidden="1" customHeight="1">
      <c r="A3177" s="368"/>
      <c r="B3177" s="368"/>
      <c r="C3177" s="354" t="s">
        <v>1096</v>
      </c>
      <c r="D3177" s="354"/>
      <c r="E3177" s="354"/>
      <c r="F3177" s="276" t="s">
        <v>824</v>
      </c>
      <c r="G3177" t="str">
        <f t="shared" ca="1" si="50"/>
        <v>NULL</v>
      </c>
    </row>
    <row r="3178" spans="1:7" ht="15.75" hidden="1" customHeight="1">
      <c r="A3178" s="368"/>
      <c r="B3178" s="368"/>
      <c r="C3178" s="354" t="s">
        <v>1160</v>
      </c>
      <c r="D3178" s="354"/>
      <c r="E3178" s="354"/>
      <c r="F3178" s="276" t="s">
        <v>824</v>
      </c>
      <c r="G3178" t="str">
        <f t="shared" ca="1" si="50"/>
        <v>NULL</v>
      </c>
    </row>
    <row r="3179" spans="1:7" hidden="1">
      <c r="A3179" s="405" t="s">
        <v>1177</v>
      </c>
      <c r="B3179" s="406" t="s">
        <v>1488</v>
      </c>
      <c r="C3179" s="406"/>
      <c r="D3179" s="406"/>
      <c r="E3179" s="406"/>
      <c r="F3179" s="276" t="s">
        <v>786</v>
      </c>
      <c r="G3179" t="str">
        <f t="shared" ca="1" si="50"/>
        <v>NULL</v>
      </c>
    </row>
    <row r="3180" spans="1:7" ht="15.75" hidden="1" customHeight="1">
      <c r="A3180" s="405"/>
      <c r="B3180" s="393" t="s">
        <v>1060</v>
      </c>
      <c r="C3180" s="360" t="s">
        <v>1065</v>
      </c>
      <c r="D3180" s="360"/>
      <c r="E3180" s="360"/>
      <c r="F3180" s="80" t="s">
        <v>890</v>
      </c>
      <c r="G3180" t="str">
        <f t="shared" ca="1" si="50"/>
        <v>NULL</v>
      </c>
    </row>
    <row r="3181" spans="1:7" ht="15.75" hidden="1" customHeight="1">
      <c r="A3181" s="405"/>
      <c r="B3181" s="393"/>
      <c r="C3181" s="360" t="s">
        <v>1066</v>
      </c>
      <c r="D3181" s="360"/>
      <c r="E3181" s="360"/>
      <c r="F3181" s="80" t="s">
        <v>890</v>
      </c>
      <c r="G3181" t="str">
        <f t="shared" ca="1" si="50"/>
        <v>NULL</v>
      </c>
    </row>
    <row r="3182" spans="1:7" ht="15.75" hidden="1" customHeight="1">
      <c r="A3182" s="405"/>
      <c r="B3182" s="393"/>
      <c r="C3182" s="360" t="s">
        <v>1067</v>
      </c>
      <c r="D3182" s="360"/>
      <c r="E3182" s="360"/>
      <c r="F3182" s="80" t="s">
        <v>890</v>
      </c>
      <c r="G3182" t="str">
        <f t="shared" ca="1" si="50"/>
        <v>NULL</v>
      </c>
    </row>
    <row r="3183" spans="1:7" ht="15.75" hidden="1" customHeight="1">
      <c r="A3183" s="405"/>
      <c r="B3183" s="393"/>
      <c r="C3183" s="360" t="s">
        <v>1068</v>
      </c>
      <c r="D3183" s="360"/>
      <c r="E3183" s="360"/>
      <c r="F3183" s="80" t="s">
        <v>890</v>
      </c>
      <c r="G3183" t="str">
        <f t="shared" ca="1" si="50"/>
        <v>NULL</v>
      </c>
    </row>
    <row r="3184" spans="1:7" ht="15.75" hidden="1" customHeight="1">
      <c r="A3184" s="405"/>
      <c r="B3184" s="393"/>
      <c r="C3184" s="360" t="s">
        <v>1069</v>
      </c>
      <c r="D3184" s="360" t="s">
        <v>1098</v>
      </c>
      <c r="E3184" s="360"/>
      <c r="F3184" s="80" t="s">
        <v>890</v>
      </c>
      <c r="G3184" t="str">
        <f t="shared" ca="1" si="50"/>
        <v>NULL</v>
      </c>
    </row>
    <row r="3185" spans="1:7" ht="15.75" hidden="1" customHeight="1">
      <c r="A3185" s="405"/>
      <c r="B3185" s="393"/>
      <c r="C3185" s="360"/>
      <c r="D3185" s="360" t="s">
        <v>1099</v>
      </c>
      <c r="E3185" s="360"/>
      <c r="F3185" s="80" t="s">
        <v>890</v>
      </c>
      <c r="G3185" t="str">
        <f t="shared" ca="1" si="50"/>
        <v>NULL</v>
      </c>
    </row>
    <row r="3186" spans="1:7" ht="15.75" hidden="1" customHeight="1">
      <c r="A3186" s="405"/>
      <c r="B3186" s="393"/>
      <c r="C3186" s="360"/>
      <c r="D3186" s="360" t="s">
        <v>1100</v>
      </c>
      <c r="E3186" s="360"/>
      <c r="F3186" s="80" t="s">
        <v>890</v>
      </c>
      <c r="G3186" t="str">
        <f t="shared" ca="1" si="50"/>
        <v>NULL</v>
      </c>
    </row>
    <row r="3187" spans="1:7" ht="26.25" hidden="1" customHeight="1">
      <c r="A3187" s="405"/>
      <c r="B3187" s="393" t="s">
        <v>1178</v>
      </c>
      <c r="C3187" s="360" t="s">
        <v>1071</v>
      </c>
      <c r="D3187" s="360" t="s">
        <v>1186</v>
      </c>
      <c r="E3187" s="84" t="s">
        <v>1114</v>
      </c>
      <c r="F3187" s="80" t="s">
        <v>890</v>
      </c>
      <c r="G3187" t="str">
        <f t="shared" ca="1" si="50"/>
        <v>NULL</v>
      </c>
    </row>
    <row r="3188" spans="1:7" hidden="1">
      <c r="A3188" s="405"/>
      <c r="B3188" s="393"/>
      <c r="C3188" s="360"/>
      <c r="D3188" s="360"/>
      <c r="E3188" s="84" t="s">
        <v>1115</v>
      </c>
      <c r="F3188" s="276" t="s">
        <v>824</v>
      </c>
      <c r="G3188" t="str">
        <f t="shared" ca="1" si="50"/>
        <v>NULL</v>
      </c>
    </row>
    <row r="3189" spans="1:7" ht="38.25" hidden="1">
      <c r="A3189" s="405"/>
      <c r="B3189" s="393"/>
      <c r="C3189" s="360"/>
      <c r="D3189" s="360"/>
      <c r="E3189" s="84" t="s">
        <v>1167</v>
      </c>
      <c r="F3189" s="276" t="s">
        <v>824</v>
      </c>
      <c r="G3189" t="str">
        <f t="shared" ca="1" si="50"/>
        <v>NULL</v>
      </c>
    </row>
    <row r="3190" spans="1:7" ht="15.75" hidden="1" customHeight="1">
      <c r="A3190" s="405"/>
      <c r="B3190" s="393"/>
      <c r="C3190" s="360"/>
      <c r="D3190" s="360" t="s">
        <v>1162</v>
      </c>
      <c r="E3190" s="360"/>
      <c r="F3190" s="276" t="s">
        <v>824</v>
      </c>
      <c r="G3190" t="str">
        <f t="shared" ca="1" si="50"/>
        <v>NULL</v>
      </c>
    </row>
    <row r="3191" spans="1:7" ht="15.75" hidden="1" customHeight="1">
      <c r="A3191" s="405"/>
      <c r="B3191" s="393"/>
      <c r="C3191" s="378" t="s">
        <v>1072</v>
      </c>
      <c r="D3191" s="360" t="s">
        <v>1103</v>
      </c>
      <c r="E3191" s="360"/>
      <c r="F3191" s="276" t="s">
        <v>824</v>
      </c>
      <c r="G3191" t="str">
        <f t="shared" ca="1" si="50"/>
        <v>NULL</v>
      </c>
    </row>
    <row r="3192" spans="1:7" ht="15.75" hidden="1" customHeight="1">
      <c r="A3192" s="405"/>
      <c r="B3192" s="393"/>
      <c r="C3192" s="378"/>
      <c r="D3192" s="360" t="s">
        <v>1104</v>
      </c>
      <c r="E3192" s="360"/>
      <c r="F3192" s="276" t="s">
        <v>824</v>
      </c>
      <c r="G3192" t="str">
        <f t="shared" ca="1" si="50"/>
        <v>NULL</v>
      </c>
    </row>
    <row r="3193" spans="1:7" ht="15.75" hidden="1" customHeight="1">
      <c r="A3193" s="405"/>
      <c r="B3193" s="393"/>
      <c r="C3193" s="378" t="s">
        <v>1180</v>
      </c>
      <c r="D3193" s="360" t="s">
        <v>1187</v>
      </c>
      <c r="E3193" s="360"/>
      <c r="F3193" s="276" t="s">
        <v>1198</v>
      </c>
      <c r="G3193" t="str">
        <f t="shared" ca="1" si="50"/>
        <v>NULL</v>
      </c>
    </row>
    <row r="3194" spans="1:7" ht="15.75" hidden="1" customHeight="1">
      <c r="A3194" s="405"/>
      <c r="B3194" s="393"/>
      <c r="C3194" s="378"/>
      <c r="D3194" s="360" t="s">
        <v>1188</v>
      </c>
      <c r="E3194" s="84" t="s">
        <v>1191</v>
      </c>
      <c r="F3194" s="276" t="s">
        <v>824</v>
      </c>
      <c r="G3194" t="str">
        <f t="shared" ca="1" si="50"/>
        <v>NULL</v>
      </c>
    </row>
    <row r="3195" spans="1:7" hidden="1">
      <c r="A3195" s="405"/>
      <c r="B3195" s="393"/>
      <c r="C3195" s="378"/>
      <c r="D3195" s="360"/>
      <c r="E3195" s="84" t="s">
        <v>1192</v>
      </c>
      <c r="F3195" s="276" t="s">
        <v>824</v>
      </c>
      <c r="G3195" t="str">
        <f t="shared" ca="1" si="50"/>
        <v>NULL</v>
      </c>
    </row>
    <row r="3196" spans="1:7" ht="15.75" hidden="1" customHeight="1">
      <c r="A3196" s="405"/>
      <c r="B3196" s="393"/>
      <c r="C3196" s="360" t="s">
        <v>1181</v>
      </c>
      <c r="D3196" s="360"/>
      <c r="E3196" s="360"/>
      <c r="F3196" s="276" t="s">
        <v>786</v>
      </c>
      <c r="G3196" t="str">
        <f t="shared" ca="1" si="50"/>
        <v>NULL</v>
      </c>
    </row>
    <row r="3197" spans="1:7" ht="15.75" hidden="1" customHeight="1">
      <c r="A3197" s="405"/>
      <c r="B3197" s="393" t="s">
        <v>1179</v>
      </c>
      <c r="C3197" s="360" t="s">
        <v>1117</v>
      </c>
      <c r="D3197" s="360"/>
      <c r="E3197" s="360"/>
      <c r="F3197" s="276" t="s">
        <v>786</v>
      </c>
      <c r="G3197" t="str">
        <f t="shared" ca="1" si="50"/>
        <v>NULL</v>
      </c>
    </row>
    <row r="3198" spans="1:7" ht="15.75" hidden="1" customHeight="1">
      <c r="A3198" s="405"/>
      <c r="B3198" s="393"/>
      <c r="C3198" s="360" t="s">
        <v>1182</v>
      </c>
      <c r="D3198" s="360"/>
      <c r="E3198" s="84"/>
      <c r="F3198" s="276"/>
      <c r="G3198" t="str">
        <f t="shared" ca="1" si="50"/>
        <v>NULL</v>
      </c>
    </row>
    <row r="3199" spans="1:7" ht="25.5" hidden="1">
      <c r="A3199" s="405"/>
      <c r="B3199" s="393"/>
      <c r="C3199" s="360"/>
      <c r="D3199" s="360"/>
      <c r="E3199" s="188" t="s">
        <v>1193</v>
      </c>
      <c r="F3199" s="276" t="s">
        <v>824</v>
      </c>
      <c r="G3199" t="str">
        <f t="shared" ca="1" si="50"/>
        <v>NULL</v>
      </c>
    </row>
    <row r="3200" spans="1:7" ht="25.5" hidden="1">
      <c r="A3200" s="405"/>
      <c r="B3200" s="393"/>
      <c r="C3200" s="360"/>
      <c r="D3200" s="360"/>
      <c r="E3200" s="188" t="s">
        <v>1030</v>
      </c>
      <c r="F3200" s="276" t="s">
        <v>824</v>
      </c>
      <c r="G3200" t="str">
        <f t="shared" ca="1" si="50"/>
        <v>NULL</v>
      </c>
    </row>
    <row r="3201" spans="1:7" ht="25.5" hidden="1">
      <c r="A3201" s="405"/>
      <c r="B3201" s="393"/>
      <c r="C3201" s="360"/>
      <c r="D3201" s="360"/>
      <c r="E3201" s="188" t="s">
        <v>1032</v>
      </c>
      <c r="F3201" s="276" t="s">
        <v>824</v>
      </c>
      <c r="G3201" t="str">
        <f t="shared" ca="1" si="50"/>
        <v>NULL</v>
      </c>
    </row>
    <row r="3202" spans="1:7" ht="25.5" hidden="1">
      <c r="A3202" s="405"/>
      <c r="B3202" s="393"/>
      <c r="C3202" s="360"/>
      <c r="D3202" s="360"/>
      <c r="E3202" s="188" t="s">
        <v>1034</v>
      </c>
      <c r="F3202" s="276" t="s">
        <v>824</v>
      </c>
      <c r="G3202" t="str">
        <f t="shared" ca="1" si="50"/>
        <v>NULL</v>
      </c>
    </row>
    <row r="3203" spans="1:7" ht="25.5" hidden="1">
      <c r="A3203" s="405"/>
      <c r="B3203" s="393"/>
      <c r="C3203" s="360"/>
      <c r="D3203" s="360"/>
      <c r="E3203" s="188" t="s">
        <v>1036</v>
      </c>
      <c r="F3203" s="276" t="s">
        <v>824</v>
      </c>
      <c r="G3203" t="str">
        <f t="shared" ca="1" si="50"/>
        <v>NULL</v>
      </c>
    </row>
    <row r="3204" spans="1:7" ht="25.5" hidden="1">
      <c r="A3204" s="405"/>
      <c r="B3204" s="393"/>
      <c r="C3204" s="360"/>
      <c r="D3204" s="360"/>
      <c r="E3204" s="188" t="s">
        <v>1037</v>
      </c>
      <c r="F3204" s="276" t="s">
        <v>824</v>
      </c>
      <c r="G3204" t="str">
        <f t="shared" ca="1" si="50"/>
        <v>NULL</v>
      </c>
    </row>
    <row r="3205" spans="1:7" hidden="1">
      <c r="A3205" s="405"/>
      <c r="B3205" s="393"/>
      <c r="C3205" s="360"/>
      <c r="D3205" s="360"/>
      <c r="E3205" s="188" t="s">
        <v>1038</v>
      </c>
      <c r="F3205" s="276" t="s">
        <v>824</v>
      </c>
      <c r="G3205" t="str">
        <f t="shared" ca="1" si="50"/>
        <v>NULL</v>
      </c>
    </row>
    <row r="3206" spans="1:7" hidden="1">
      <c r="A3206" s="405"/>
      <c r="B3206" s="393"/>
      <c r="C3206" s="360"/>
      <c r="D3206" s="360"/>
      <c r="E3206" s="188" t="s">
        <v>1039</v>
      </c>
      <c r="F3206" s="276" t="s">
        <v>824</v>
      </c>
      <c r="G3206" t="str">
        <f t="shared" ca="1" si="50"/>
        <v>NULL</v>
      </c>
    </row>
    <row r="3207" spans="1:7" hidden="1">
      <c r="A3207" s="405"/>
      <c r="B3207" s="393"/>
      <c r="C3207" s="360"/>
      <c r="D3207" s="360"/>
      <c r="E3207" s="188" t="s">
        <v>1040</v>
      </c>
      <c r="F3207" s="276" t="s">
        <v>824</v>
      </c>
      <c r="G3207" t="str">
        <f t="shared" ca="1" si="50"/>
        <v>NULL</v>
      </c>
    </row>
    <row r="3208" spans="1:7" hidden="1">
      <c r="A3208" s="405"/>
      <c r="B3208" s="393"/>
      <c r="C3208" s="360"/>
      <c r="D3208" s="360"/>
      <c r="E3208" s="188" t="s">
        <v>1041</v>
      </c>
      <c r="F3208" s="276" t="s">
        <v>824</v>
      </c>
      <c r="G3208" t="str">
        <f t="shared" ca="1" si="50"/>
        <v>NULL</v>
      </c>
    </row>
    <row r="3209" spans="1:7" ht="38.25" hidden="1">
      <c r="A3209" s="405"/>
      <c r="B3209" s="393"/>
      <c r="C3209" s="360"/>
      <c r="D3209" s="360"/>
      <c r="E3209" s="188" t="s">
        <v>1042</v>
      </c>
      <c r="F3209" s="276" t="s">
        <v>824</v>
      </c>
      <c r="G3209" t="str">
        <f t="shared" ca="1" si="50"/>
        <v>NULL</v>
      </c>
    </row>
    <row r="3210" spans="1:7" ht="25.5" hidden="1">
      <c r="A3210" s="405"/>
      <c r="B3210" s="393"/>
      <c r="C3210" s="360"/>
      <c r="D3210" s="360"/>
      <c r="E3210" s="188" t="s">
        <v>1043</v>
      </c>
      <c r="F3210" s="276" t="s">
        <v>824</v>
      </c>
      <c r="G3210" t="str">
        <f t="shared" ca="1" si="50"/>
        <v>NULL</v>
      </c>
    </row>
    <row r="3211" spans="1:7" hidden="1">
      <c r="A3211" s="405"/>
      <c r="B3211" s="393"/>
      <c r="C3211" s="360"/>
      <c r="D3211" s="360"/>
      <c r="E3211" s="188" t="s">
        <v>1044</v>
      </c>
      <c r="F3211" s="276" t="s">
        <v>824</v>
      </c>
      <c r="G3211" t="str">
        <f t="shared" ca="1" si="50"/>
        <v>NULL</v>
      </c>
    </row>
    <row r="3212" spans="1:7" hidden="1">
      <c r="A3212" s="405"/>
      <c r="B3212" s="393"/>
      <c r="C3212" s="360"/>
      <c r="D3212" s="360"/>
      <c r="E3212" s="188" t="s">
        <v>1045</v>
      </c>
      <c r="F3212" s="276" t="s">
        <v>824</v>
      </c>
      <c r="G3212" t="str">
        <f t="shared" ca="1" si="50"/>
        <v>NULL</v>
      </c>
    </row>
    <row r="3213" spans="1:7" hidden="1">
      <c r="A3213" s="405"/>
      <c r="B3213" s="393"/>
      <c r="C3213" s="360"/>
      <c r="D3213" s="360"/>
      <c r="E3213" s="188" t="s">
        <v>1046</v>
      </c>
      <c r="F3213" s="276" t="s">
        <v>824</v>
      </c>
      <c r="G3213" t="str">
        <f t="shared" ref="G3213:G3276" ca="1" si="51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3214" spans="1:7" ht="15.75" hidden="1" customHeight="1">
      <c r="A3214" s="405"/>
      <c r="B3214" s="393"/>
      <c r="C3214" s="360" t="s">
        <v>1183</v>
      </c>
      <c r="D3214" s="360" t="s">
        <v>1189</v>
      </c>
      <c r="E3214" s="360"/>
      <c r="F3214" s="276" t="s">
        <v>1199</v>
      </c>
      <c r="G3214" t="str">
        <f t="shared" ca="1" si="51"/>
        <v>NULL</v>
      </c>
    </row>
    <row r="3215" spans="1:7" ht="15.75" hidden="1" customHeight="1">
      <c r="A3215" s="405"/>
      <c r="B3215" s="393"/>
      <c r="C3215" s="360"/>
      <c r="D3215" s="360" t="s">
        <v>1190</v>
      </c>
      <c r="E3215" s="360"/>
      <c r="F3215" s="276" t="s">
        <v>1199</v>
      </c>
      <c r="G3215" t="str">
        <f t="shared" ca="1" si="51"/>
        <v>NULL</v>
      </c>
    </row>
    <row r="3216" spans="1:7" hidden="1">
      <c r="A3216" s="405"/>
      <c r="B3216" s="393"/>
      <c r="C3216" s="360"/>
      <c r="D3216" s="360"/>
      <c r="E3216" s="360"/>
      <c r="F3216" s="276" t="s">
        <v>890</v>
      </c>
      <c r="G3216" t="str">
        <f t="shared" ca="1" si="51"/>
        <v>NULL</v>
      </c>
    </row>
    <row r="3217" spans="1:7" ht="39" hidden="1" customHeight="1">
      <c r="A3217" s="368" t="s">
        <v>1150</v>
      </c>
      <c r="B3217" s="368"/>
      <c r="C3217" s="375" t="s">
        <v>1158</v>
      </c>
      <c r="D3217" s="375" t="s">
        <v>1165</v>
      </c>
      <c r="E3217" s="84" t="s">
        <v>1194</v>
      </c>
      <c r="F3217" s="276" t="s">
        <v>1130</v>
      </c>
      <c r="G3217" t="str">
        <f t="shared" ca="1" si="51"/>
        <v>NULL</v>
      </c>
    </row>
    <row r="3218" spans="1:7" ht="51" hidden="1">
      <c r="A3218" s="368"/>
      <c r="B3218" s="368"/>
      <c r="C3218" s="375"/>
      <c r="D3218" s="375"/>
      <c r="E3218" s="84" t="s">
        <v>1169</v>
      </c>
      <c r="F3218" s="276" t="s">
        <v>824</v>
      </c>
      <c r="G3218" t="str">
        <f t="shared" ca="1" si="51"/>
        <v>NULL</v>
      </c>
    </row>
    <row r="3219" spans="1:7" ht="25.5" hidden="1">
      <c r="A3219" s="368"/>
      <c r="B3219" s="368"/>
      <c r="C3219" s="375"/>
      <c r="D3219" s="375"/>
      <c r="E3219" s="84" t="s">
        <v>1170</v>
      </c>
      <c r="F3219" s="276" t="s">
        <v>824</v>
      </c>
      <c r="G3219" t="str">
        <f t="shared" ca="1" si="51"/>
        <v>NULL</v>
      </c>
    </row>
    <row r="3220" spans="1:7" ht="39" hidden="1" customHeight="1">
      <c r="A3220" s="368"/>
      <c r="B3220" s="368"/>
      <c r="C3220" s="375"/>
      <c r="D3220" s="375" t="s">
        <v>1166</v>
      </c>
      <c r="E3220" s="84" t="s">
        <v>1197</v>
      </c>
      <c r="F3220" s="276" t="s">
        <v>1130</v>
      </c>
      <c r="G3220" t="str">
        <f t="shared" ca="1" si="51"/>
        <v>NULL</v>
      </c>
    </row>
    <row r="3221" spans="1:7" ht="51" hidden="1">
      <c r="A3221" s="368"/>
      <c r="B3221" s="368"/>
      <c r="C3221" s="375"/>
      <c r="D3221" s="375"/>
      <c r="E3221" s="84" t="s">
        <v>1169</v>
      </c>
      <c r="F3221" s="276" t="s">
        <v>824</v>
      </c>
      <c r="G3221" t="str">
        <f t="shared" ca="1" si="51"/>
        <v>NULL</v>
      </c>
    </row>
    <row r="3222" spans="1:7" ht="25.5" hidden="1">
      <c r="A3222" s="368"/>
      <c r="B3222" s="368"/>
      <c r="C3222" s="375"/>
      <c r="D3222" s="375"/>
      <c r="E3222" s="84" t="s">
        <v>1170</v>
      </c>
      <c r="F3222" s="276" t="s">
        <v>824</v>
      </c>
      <c r="G3222" t="str">
        <f t="shared" ca="1" si="51"/>
        <v>NULL</v>
      </c>
    </row>
    <row r="3223" spans="1:7" ht="15.75" hidden="1" customHeight="1">
      <c r="A3223" s="368"/>
      <c r="B3223" s="368"/>
      <c r="C3223" s="354" t="s">
        <v>1096</v>
      </c>
      <c r="D3223" s="354"/>
      <c r="E3223" s="354"/>
      <c r="F3223" s="276" t="s">
        <v>824</v>
      </c>
      <c r="G3223" t="str">
        <f t="shared" ca="1" si="51"/>
        <v>NULL</v>
      </c>
    </row>
    <row r="3224" spans="1:7" ht="15.75" hidden="1" customHeight="1">
      <c r="A3224" s="368"/>
      <c r="B3224" s="368"/>
      <c r="C3224" s="354" t="s">
        <v>1160</v>
      </c>
      <c r="D3224" s="354"/>
      <c r="E3224" s="354"/>
      <c r="F3224" s="276" t="s">
        <v>824</v>
      </c>
      <c r="G3224" t="str">
        <f t="shared" ca="1" si="51"/>
        <v>NULL</v>
      </c>
    </row>
    <row r="3225" spans="1:7" hidden="1">
      <c r="A3225" s="405" t="s">
        <v>1177</v>
      </c>
      <c r="B3225" s="406" t="s">
        <v>1488</v>
      </c>
      <c r="C3225" s="406"/>
      <c r="D3225" s="406"/>
      <c r="E3225" s="406"/>
      <c r="F3225" s="276" t="s">
        <v>786</v>
      </c>
      <c r="G3225" t="str">
        <f t="shared" ca="1" si="51"/>
        <v>NULL</v>
      </c>
    </row>
    <row r="3226" spans="1:7" ht="15.75" hidden="1" customHeight="1">
      <c r="A3226" s="405"/>
      <c r="B3226" s="393" t="s">
        <v>1060</v>
      </c>
      <c r="C3226" s="360" t="s">
        <v>1065</v>
      </c>
      <c r="D3226" s="360"/>
      <c r="E3226" s="360"/>
      <c r="F3226" s="80" t="s">
        <v>890</v>
      </c>
      <c r="G3226" t="str">
        <f t="shared" ca="1" si="51"/>
        <v>NULL</v>
      </c>
    </row>
    <row r="3227" spans="1:7" ht="15.75" hidden="1" customHeight="1">
      <c r="A3227" s="405"/>
      <c r="B3227" s="393"/>
      <c r="C3227" s="360" t="s">
        <v>1066</v>
      </c>
      <c r="D3227" s="360"/>
      <c r="E3227" s="360"/>
      <c r="F3227" s="80" t="s">
        <v>890</v>
      </c>
      <c r="G3227" t="str">
        <f t="shared" ca="1" si="51"/>
        <v>NULL</v>
      </c>
    </row>
    <row r="3228" spans="1:7" ht="15.75" hidden="1" customHeight="1">
      <c r="A3228" s="405"/>
      <c r="B3228" s="393"/>
      <c r="C3228" s="360" t="s">
        <v>1067</v>
      </c>
      <c r="D3228" s="360"/>
      <c r="E3228" s="360"/>
      <c r="F3228" s="80" t="s">
        <v>890</v>
      </c>
      <c r="G3228" t="str">
        <f t="shared" ca="1" si="51"/>
        <v>NULL</v>
      </c>
    </row>
    <row r="3229" spans="1:7" ht="15.75" hidden="1" customHeight="1">
      <c r="A3229" s="405"/>
      <c r="B3229" s="393"/>
      <c r="C3229" s="360" t="s">
        <v>1068</v>
      </c>
      <c r="D3229" s="360"/>
      <c r="E3229" s="360"/>
      <c r="F3229" s="80" t="s">
        <v>890</v>
      </c>
      <c r="G3229" t="str">
        <f t="shared" ca="1" si="51"/>
        <v>NULL</v>
      </c>
    </row>
    <row r="3230" spans="1:7" ht="15.75" hidden="1" customHeight="1">
      <c r="A3230" s="405"/>
      <c r="B3230" s="393"/>
      <c r="C3230" s="360" t="s">
        <v>1069</v>
      </c>
      <c r="D3230" s="360" t="s">
        <v>1098</v>
      </c>
      <c r="E3230" s="360"/>
      <c r="F3230" s="80" t="s">
        <v>890</v>
      </c>
      <c r="G3230" t="str">
        <f t="shared" ca="1" si="51"/>
        <v>NULL</v>
      </c>
    </row>
    <row r="3231" spans="1:7" ht="15.75" hidden="1" customHeight="1">
      <c r="A3231" s="405"/>
      <c r="B3231" s="393"/>
      <c r="C3231" s="360"/>
      <c r="D3231" s="360" t="s">
        <v>1099</v>
      </c>
      <c r="E3231" s="360"/>
      <c r="F3231" s="80" t="s">
        <v>890</v>
      </c>
      <c r="G3231" t="str">
        <f t="shared" ca="1" si="51"/>
        <v>NULL</v>
      </c>
    </row>
    <row r="3232" spans="1:7" ht="15.75" hidden="1" customHeight="1">
      <c r="A3232" s="405"/>
      <c r="B3232" s="393"/>
      <c r="C3232" s="360"/>
      <c r="D3232" s="360" t="s">
        <v>1100</v>
      </c>
      <c r="E3232" s="360"/>
      <c r="F3232" s="80" t="s">
        <v>890</v>
      </c>
      <c r="G3232" t="str">
        <f t="shared" ca="1" si="51"/>
        <v>NULL</v>
      </c>
    </row>
    <row r="3233" spans="1:7" ht="26.25" hidden="1" customHeight="1">
      <c r="A3233" s="405"/>
      <c r="B3233" s="393" t="s">
        <v>1178</v>
      </c>
      <c r="C3233" s="360" t="s">
        <v>1071</v>
      </c>
      <c r="D3233" s="360" t="s">
        <v>1186</v>
      </c>
      <c r="E3233" s="84" t="s">
        <v>1114</v>
      </c>
      <c r="F3233" s="80" t="s">
        <v>890</v>
      </c>
      <c r="G3233" t="str">
        <f t="shared" ca="1" si="51"/>
        <v>NULL</v>
      </c>
    </row>
    <row r="3234" spans="1:7" hidden="1">
      <c r="A3234" s="405"/>
      <c r="B3234" s="393"/>
      <c r="C3234" s="360"/>
      <c r="D3234" s="360"/>
      <c r="E3234" s="84" t="s">
        <v>1115</v>
      </c>
      <c r="F3234" s="276" t="s">
        <v>824</v>
      </c>
      <c r="G3234" t="str">
        <f t="shared" ca="1" si="51"/>
        <v>NULL</v>
      </c>
    </row>
    <row r="3235" spans="1:7" ht="38.25" hidden="1">
      <c r="A3235" s="405"/>
      <c r="B3235" s="393"/>
      <c r="C3235" s="360"/>
      <c r="D3235" s="360"/>
      <c r="E3235" s="84" t="s">
        <v>1167</v>
      </c>
      <c r="F3235" s="276" t="s">
        <v>824</v>
      </c>
      <c r="G3235" t="str">
        <f t="shared" ca="1" si="51"/>
        <v>NULL</v>
      </c>
    </row>
    <row r="3236" spans="1:7" ht="15.75" hidden="1" customHeight="1">
      <c r="A3236" s="405"/>
      <c r="B3236" s="393"/>
      <c r="C3236" s="360"/>
      <c r="D3236" s="360" t="s">
        <v>1162</v>
      </c>
      <c r="E3236" s="360"/>
      <c r="F3236" s="276" t="s">
        <v>824</v>
      </c>
      <c r="G3236" t="str">
        <f t="shared" ca="1" si="51"/>
        <v>NULL</v>
      </c>
    </row>
    <row r="3237" spans="1:7" ht="15.75" hidden="1" customHeight="1">
      <c r="A3237" s="405"/>
      <c r="B3237" s="393"/>
      <c r="C3237" s="378" t="s">
        <v>1072</v>
      </c>
      <c r="D3237" s="360" t="s">
        <v>1103</v>
      </c>
      <c r="E3237" s="360"/>
      <c r="F3237" s="276" t="s">
        <v>824</v>
      </c>
      <c r="G3237" t="str">
        <f t="shared" ca="1" si="51"/>
        <v>NULL</v>
      </c>
    </row>
    <row r="3238" spans="1:7" ht="15.75" hidden="1" customHeight="1">
      <c r="A3238" s="405"/>
      <c r="B3238" s="393"/>
      <c r="C3238" s="378"/>
      <c r="D3238" s="360" t="s">
        <v>1104</v>
      </c>
      <c r="E3238" s="360"/>
      <c r="F3238" s="276" t="s">
        <v>824</v>
      </c>
      <c r="G3238" t="str">
        <f t="shared" ca="1" si="51"/>
        <v>NULL</v>
      </c>
    </row>
    <row r="3239" spans="1:7" ht="15.75" hidden="1" customHeight="1">
      <c r="A3239" s="405"/>
      <c r="B3239" s="393"/>
      <c r="C3239" s="378" t="s">
        <v>1180</v>
      </c>
      <c r="D3239" s="360" t="s">
        <v>1187</v>
      </c>
      <c r="E3239" s="360"/>
      <c r="F3239" s="276" t="s">
        <v>1198</v>
      </c>
      <c r="G3239" t="str">
        <f t="shared" ca="1" si="51"/>
        <v>NULL</v>
      </c>
    </row>
    <row r="3240" spans="1:7" ht="15.75" hidden="1" customHeight="1">
      <c r="A3240" s="405"/>
      <c r="B3240" s="393"/>
      <c r="C3240" s="378"/>
      <c r="D3240" s="360" t="s">
        <v>1188</v>
      </c>
      <c r="E3240" s="84" t="s">
        <v>1191</v>
      </c>
      <c r="F3240" s="276" t="s">
        <v>824</v>
      </c>
      <c r="G3240" t="str">
        <f t="shared" ca="1" si="51"/>
        <v>NULL</v>
      </c>
    </row>
    <row r="3241" spans="1:7" hidden="1">
      <c r="A3241" s="405"/>
      <c r="B3241" s="393"/>
      <c r="C3241" s="378"/>
      <c r="D3241" s="360"/>
      <c r="E3241" s="84" t="s">
        <v>1192</v>
      </c>
      <c r="F3241" s="276" t="s">
        <v>824</v>
      </c>
      <c r="G3241" t="str">
        <f t="shared" ca="1" si="51"/>
        <v>NULL</v>
      </c>
    </row>
    <row r="3242" spans="1:7" ht="15.75" hidden="1" customHeight="1">
      <c r="A3242" s="405"/>
      <c r="B3242" s="393"/>
      <c r="C3242" s="360" t="s">
        <v>1181</v>
      </c>
      <c r="D3242" s="360"/>
      <c r="E3242" s="360"/>
      <c r="F3242" s="276" t="s">
        <v>786</v>
      </c>
      <c r="G3242" t="str">
        <f t="shared" ca="1" si="51"/>
        <v>NULL</v>
      </c>
    </row>
    <row r="3243" spans="1:7" ht="15.75" hidden="1" customHeight="1">
      <c r="A3243" s="405"/>
      <c r="B3243" s="393" t="s">
        <v>1179</v>
      </c>
      <c r="C3243" s="360" t="s">
        <v>1117</v>
      </c>
      <c r="D3243" s="360"/>
      <c r="E3243" s="360"/>
      <c r="F3243" s="276" t="s">
        <v>786</v>
      </c>
      <c r="G3243" t="str">
        <f t="shared" ca="1" si="51"/>
        <v>NULL</v>
      </c>
    </row>
    <row r="3244" spans="1:7" ht="15.75" hidden="1" customHeight="1">
      <c r="A3244" s="405"/>
      <c r="B3244" s="393"/>
      <c r="C3244" s="360" t="s">
        <v>1182</v>
      </c>
      <c r="D3244" s="360"/>
      <c r="E3244" s="84"/>
      <c r="F3244" s="276"/>
      <c r="G3244" t="str">
        <f t="shared" ca="1" si="51"/>
        <v>NULL</v>
      </c>
    </row>
    <row r="3245" spans="1:7" ht="25.5" hidden="1">
      <c r="A3245" s="405"/>
      <c r="B3245" s="393"/>
      <c r="C3245" s="360"/>
      <c r="D3245" s="360"/>
      <c r="E3245" s="188" t="s">
        <v>1193</v>
      </c>
      <c r="F3245" s="276" t="s">
        <v>824</v>
      </c>
      <c r="G3245" t="str">
        <f t="shared" ca="1" si="51"/>
        <v>NULL</v>
      </c>
    </row>
    <row r="3246" spans="1:7" ht="25.5" hidden="1">
      <c r="A3246" s="405"/>
      <c r="B3246" s="393"/>
      <c r="C3246" s="360"/>
      <c r="D3246" s="360"/>
      <c r="E3246" s="188" t="s">
        <v>1030</v>
      </c>
      <c r="F3246" s="276" t="s">
        <v>824</v>
      </c>
      <c r="G3246" t="str">
        <f t="shared" ca="1" si="51"/>
        <v>NULL</v>
      </c>
    </row>
    <row r="3247" spans="1:7" ht="25.5" hidden="1">
      <c r="A3247" s="405"/>
      <c r="B3247" s="393"/>
      <c r="C3247" s="360"/>
      <c r="D3247" s="360"/>
      <c r="E3247" s="188" t="s">
        <v>1032</v>
      </c>
      <c r="F3247" s="276" t="s">
        <v>824</v>
      </c>
      <c r="G3247" t="str">
        <f t="shared" ca="1" si="51"/>
        <v>NULL</v>
      </c>
    </row>
    <row r="3248" spans="1:7" ht="25.5" hidden="1">
      <c r="A3248" s="405"/>
      <c r="B3248" s="393"/>
      <c r="C3248" s="360"/>
      <c r="D3248" s="360"/>
      <c r="E3248" s="188" t="s">
        <v>1034</v>
      </c>
      <c r="F3248" s="276" t="s">
        <v>824</v>
      </c>
      <c r="G3248" t="str">
        <f t="shared" ca="1" si="51"/>
        <v>NULL</v>
      </c>
    </row>
    <row r="3249" spans="1:7" ht="25.5" hidden="1">
      <c r="A3249" s="405"/>
      <c r="B3249" s="393"/>
      <c r="C3249" s="360"/>
      <c r="D3249" s="360"/>
      <c r="E3249" s="188" t="s">
        <v>1036</v>
      </c>
      <c r="F3249" s="276" t="s">
        <v>824</v>
      </c>
      <c r="G3249" t="str">
        <f t="shared" ca="1" si="51"/>
        <v>NULL</v>
      </c>
    </row>
    <row r="3250" spans="1:7" ht="25.5" hidden="1">
      <c r="A3250" s="405"/>
      <c r="B3250" s="393"/>
      <c r="C3250" s="360"/>
      <c r="D3250" s="360"/>
      <c r="E3250" s="188" t="s">
        <v>1037</v>
      </c>
      <c r="F3250" s="276" t="s">
        <v>824</v>
      </c>
      <c r="G3250" t="str">
        <f t="shared" ca="1" si="51"/>
        <v>NULL</v>
      </c>
    </row>
    <row r="3251" spans="1:7" hidden="1">
      <c r="A3251" s="405"/>
      <c r="B3251" s="393"/>
      <c r="C3251" s="360"/>
      <c r="D3251" s="360"/>
      <c r="E3251" s="188" t="s">
        <v>1038</v>
      </c>
      <c r="F3251" s="276" t="s">
        <v>824</v>
      </c>
      <c r="G3251" t="str">
        <f t="shared" ca="1" si="51"/>
        <v>NULL</v>
      </c>
    </row>
    <row r="3252" spans="1:7" hidden="1">
      <c r="A3252" s="405"/>
      <c r="B3252" s="393"/>
      <c r="C3252" s="360"/>
      <c r="D3252" s="360"/>
      <c r="E3252" s="188" t="s">
        <v>1039</v>
      </c>
      <c r="F3252" s="276" t="s">
        <v>824</v>
      </c>
      <c r="G3252" t="str">
        <f t="shared" ca="1" si="51"/>
        <v>NULL</v>
      </c>
    </row>
    <row r="3253" spans="1:7" hidden="1">
      <c r="A3253" s="405"/>
      <c r="B3253" s="393"/>
      <c r="C3253" s="360"/>
      <c r="D3253" s="360"/>
      <c r="E3253" s="188" t="s">
        <v>1040</v>
      </c>
      <c r="F3253" s="276" t="s">
        <v>824</v>
      </c>
      <c r="G3253" t="str">
        <f t="shared" ca="1" si="51"/>
        <v>NULL</v>
      </c>
    </row>
    <row r="3254" spans="1:7" hidden="1">
      <c r="A3254" s="405"/>
      <c r="B3254" s="393"/>
      <c r="C3254" s="360"/>
      <c r="D3254" s="360"/>
      <c r="E3254" s="188" t="s">
        <v>1041</v>
      </c>
      <c r="F3254" s="276" t="s">
        <v>824</v>
      </c>
      <c r="G3254" t="str">
        <f t="shared" ca="1" si="51"/>
        <v>NULL</v>
      </c>
    </row>
    <row r="3255" spans="1:7" ht="38.25" hidden="1">
      <c r="A3255" s="405"/>
      <c r="B3255" s="393"/>
      <c r="C3255" s="360"/>
      <c r="D3255" s="360"/>
      <c r="E3255" s="188" t="s">
        <v>1042</v>
      </c>
      <c r="F3255" s="276" t="s">
        <v>824</v>
      </c>
      <c r="G3255" t="str">
        <f t="shared" ca="1" si="51"/>
        <v>NULL</v>
      </c>
    </row>
    <row r="3256" spans="1:7" ht="25.5" hidden="1">
      <c r="A3256" s="405"/>
      <c r="B3256" s="393"/>
      <c r="C3256" s="360"/>
      <c r="D3256" s="360"/>
      <c r="E3256" s="188" t="s">
        <v>1043</v>
      </c>
      <c r="F3256" s="276" t="s">
        <v>824</v>
      </c>
      <c r="G3256" t="str">
        <f t="shared" ca="1" si="51"/>
        <v>NULL</v>
      </c>
    </row>
    <row r="3257" spans="1:7" hidden="1">
      <c r="A3257" s="405"/>
      <c r="B3257" s="393"/>
      <c r="C3257" s="360"/>
      <c r="D3257" s="360"/>
      <c r="E3257" s="188" t="s">
        <v>1044</v>
      </c>
      <c r="F3257" s="276" t="s">
        <v>824</v>
      </c>
      <c r="G3257" t="str">
        <f t="shared" ca="1" si="51"/>
        <v>NULL</v>
      </c>
    </row>
    <row r="3258" spans="1:7" hidden="1">
      <c r="A3258" s="405"/>
      <c r="B3258" s="393"/>
      <c r="C3258" s="360"/>
      <c r="D3258" s="360"/>
      <c r="E3258" s="188" t="s">
        <v>1045</v>
      </c>
      <c r="F3258" s="276" t="s">
        <v>824</v>
      </c>
      <c r="G3258" t="str">
        <f t="shared" ca="1" si="51"/>
        <v>NULL</v>
      </c>
    </row>
    <row r="3259" spans="1:7" hidden="1">
      <c r="A3259" s="405"/>
      <c r="B3259" s="393"/>
      <c r="C3259" s="360"/>
      <c r="D3259" s="360"/>
      <c r="E3259" s="188" t="s">
        <v>1046</v>
      </c>
      <c r="F3259" s="276" t="s">
        <v>824</v>
      </c>
      <c r="G3259" t="str">
        <f t="shared" ca="1" si="51"/>
        <v>NULL</v>
      </c>
    </row>
    <row r="3260" spans="1:7" ht="15.75" hidden="1" customHeight="1">
      <c r="A3260" s="405"/>
      <c r="B3260" s="393"/>
      <c r="C3260" s="360" t="s">
        <v>1183</v>
      </c>
      <c r="D3260" s="360" t="s">
        <v>1189</v>
      </c>
      <c r="E3260" s="360"/>
      <c r="F3260" s="276" t="s">
        <v>1199</v>
      </c>
      <c r="G3260" t="str">
        <f t="shared" ca="1" si="51"/>
        <v>NULL</v>
      </c>
    </row>
    <row r="3261" spans="1:7" ht="15.75" hidden="1" customHeight="1">
      <c r="A3261" s="405"/>
      <c r="B3261" s="393"/>
      <c r="C3261" s="360"/>
      <c r="D3261" s="360" t="s">
        <v>1190</v>
      </c>
      <c r="E3261" s="360"/>
      <c r="F3261" s="276" t="s">
        <v>1199</v>
      </c>
      <c r="G3261" t="str">
        <f t="shared" ca="1" si="51"/>
        <v>NULL</v>
      </c>
    </row>
    <row r="3262" spans="1:7" hidden="1">
      <c r="A3262" s="405"/>
      <c r="B3262" s="393"/>
      <c r="C3262" s="360"/>
      <c r="D3262" s="360"/>
      <c r="E3262" s="360"/>
      <c r="F3262" s="276" t="s">
        <v>890</v>
      </c>
      <c r="G3262" t="str">
        <f t="shared" ca="1" si="51"/>
        <v>NULL</v>
      </c>
    </row>
    <row r="3263" spans="1:7" ht="39" hidden="1" customHeight="1">
      <c r="A3263" s="368" t="s">
        <v>1150</v>
      </c>
      <c r="B3263" s="368"/>
      <c r="C3263" s="375" t="s">
        <v>1158</v>
      </c>
      <c r="D3263" s="375" t="s">
        <v>1165</v>
      </c>
      <c r="E3263" s="84" t="s">
        <v>1194</v>
      </c>
      <c r="F3263" s="276" t="s">
        <v>1130</v>
      </c>
      <c r="G3263" t="str">
        <f t="shared" ca="1" si="51"/>
        <v>NULL</v>
      </c>
    </row>
    <row r="3264" spans="1:7" ht="51" hidden="1">
      <c r="A3264" s="368"/>
      <c r="B3264" s="368"/>
      <c r="C3264" s="375"/>
      <c r="D3264" s="375"/>
      <c r="E3264" s="84" t="s">
        <v>1169</v>
      </c>
      <c r="F3264" s="276" t="s">
        <v>824</v>
      </c>
      <c r="G3264" t="str">
        <f t="shared" ca="1" si="51"/>
        <v>NULL</v>
      </c>
    </row>
    <row r="3265" spans="1:7" ht="25.5" hidden="1">
      <c r="A3265" s="368"/>
      <c r="B3265" s="368"/>
      <c r="C3265" s="375"/>
      <c r="D3265" s="375"/>
      <c r="E3265" s="84" t="s">
        <v>1170</v>
      </c>
      <c r="F3265" s="276" t="s">
        <v>824</v>
      </c>
      <c r="G3265" t="str">
        <f t="shared" ca="1" si="51"/>
        <v>NULL</v>
      </c>
    </row>
    <row r="3266" spans="1:7" ht="39" hidden="1" customHeight="1">
      <c r="A3266" s="368"/>
      <c r="B3266" s="368"/>
      <c r="C3266" s="375"/>
      <c r="D3266" s="375" t="s">
        <v>1166</v>
      </c>
      <c r="E3266" s="84" t="s">
        <v>1197</v>
      </c>
      <c r="F3266" s="276" t="s">
        <v>1130</v>
      </c>
      <c r="G3266" t="str">
        <f t="shared" ca="1" si="51"/>
        <v>NULL</v>
      </c>
    </row>
    <row r="3267" spans="1:7" ht="51" hidden="1">
      <c r="A3267" s="368"/>
      <c r="B3267" s="368"/>
      <c r="C3267" s="375"/>
      <c r="D3267" s="375"/>
      <c r="E3267" s="84" t="s">
        <v>1169</v>
      </c>
      <c r="F3267" s="276" t="s">
        <v>824</v>
      </c>
      <c r="G3267" t="str">
        <f t="shared" ca="1" si="51"/>
        <v>NULL</v>
      </c>
    </row>
    <row r="3268" spans="1:7" ht="25.5" hidden="1">
      <c r="A3268" s="368"/>
      <c r="B3268" s="368"/>
      <c r="C3268" s="375"/>
      <c r="D3268" s="375"/>
      <c r="E3268" s="84" t="s">
        <v>1170</v>
      </c>
      <c r="F3268" s="276" t="s">
        <v>824</v>
      </c>
      <c r="G3268" t="str">
        <f t="shared" ca="1" si="51"/>
        <v>NULL</v>
      </c>
    </row>
    <row r="3269" spans="1:7" ht="15.75" hidden="1" customHeight="1">
      <c r="A3269" s="368"/>
      <c r="B3269" s="368"/>
      <c r="C3269" s="354" t="s">
        <v>1096</v>
      </c>
      <c r="D3269" s="354"/>
      <c r="E3269" s="354"/>
      <c r="F3269" s="276" t="s">
        <v>824</v>
      </c>
      <c r="G3269" t="str">
        <f t="shared" ca="1" si="51"/>
        <v>NULL</v>
      </c>
    </row>
    <row r="3270" spans="1:7" ht="15.75" hidden="1" customHeight="1">
      <c r="A3270" s="368"/>
      <c r="B3270" s="368"/>
      <c r="C3270" s="354" t="s">
        <v>1160</v>
      </c>
      <c r="D3270" s="354"/>
      <c r="E3270" s="354"/>
      <c r="F3270" s="276" t="s">
        <v>824</v>
      </c>
      <c r="G3270" t="str">
        <f t="shared" ca="1" si="51"/>
        <v>NULL</v>
      </c>
    </row>
    <row r="3271" spans="1:7" hidden="1">
      <c r="A3271" s="405" t="s">
        <v>1177</v>
      </c>
      <c r="B3271" s="406" t="s">
        <v>1488</v>
      </c>
      <c r="C3271" s="406"/>
      <c r="D3271" s="406"/>
      <c r="E3271" s="406"/>
      <c r="F3271" s="276" t="s">
        <v>786</v>
      </c>
      <c r="G3271" t="str">
        <f t="shared" ca="1" si="51"/>
        <v>NULL</v>
      </c>
    </row>
    <row r="3272" spans="1:7" ht="15.75" hidden="1" customHeight="1">
      <c r="A3272" s="405"/>
      <c r="B3272" s="393" t="s">
        <v>1060</v>
      </c>
      <c r="C3272" s="360" t="s">
        <v>1065</v>
      </c>
      <c r="D3272" s="360"/>
      <c r="E3272" s="360"/>
      <c r="F3272" s="80" t="s">
        <v>890</v>
      </c>
      <c r="G3272" t="str">
        <f t="shared" ca="1" si="51"/>
        <v>NULL</v>
      </c>
    </row>
    <row r="3273" spans="1:7" ht="15.75" hidden="1" customHeight="1">
      <c r="A3273" s="405"/>
      <c r="B3273" s="393"/>
      <c r="C3273" s="360" t="s">
        <v>1066</v>
      </c>
      <c r="D3273" s="360"/>
      <c r="E3273" s="360"/>
      <c r="F3273" s="80" t="s">
        <v>890</v>
      </c>
      <c r="G3273" t="str">
        <f t="shared" ca="1" si="51"/>
        <v>NULL</v>
      </c>
    </row>
    <row r="3274" spans="1:7" ht="15.75" hidden="1" customHeight="1">
      <c r="A3274" s="405"/>
      <c r="B3274" s="393"/>
      <c r="C3274" s="360" t="s">
        <v>1067</v>
      </c>
      <c r="D3274" s="360"/>
      <c r="E3274" s="360"/>
      <c r="F3274" s="80" t="s">
        <v>890</v>
      </c>
      <c r="G3274" t="str">
        <f t="shared" ca="1" si="51"/>
        <v>NULL</v>
      </c>
    </row>
    <row r="3275" spans="1:7" ht="15.75" hidden="1" customHeight="1">
      <c r="A3275" s="405"/>
      <c r="B3275" s="393"/>
      <c r="C3275" s="360" t="s">
        <v>1068</v>
      </c>
      <c r="D3275" s="360"/>
      <c r="E3275" s="360"/>
      <c r="F3275" s="80" t="s">
        <v>890</v>
      </c>
      <c r="G3275" t="str">
        <f t="shared" ca="1" si="51"/>
        <v>NULL</v>
      </c>
    </row>
    <row r="3276" spans="1:7" ht="15.75" hidden="1" customHeight="1">
      <c r="A3276" s="405"/>
      <c r="B3276" s="393"/>
      <c r="C3276" s="360" t="s">
        <v>1069</v>
      </c>
      <c r="D3276" s="360" t="s">
        <v>1098</v>
      </c>
      <c r="E3276" s="360"/>
      <c r="F3276" s="80" t="s">
        <v>890</v>
      </c>
      <c r="G3276" t="str">
        <f t="shared" ca="1" si="51"/>
        <v>NULL</v>
      </c>
    </row>
    <row r="3277" spans="1:7" ht="15.75" hidden="1" customHeight="1">
      <c r="A3277" s="405"/>
      <c r="B3277" s="393"/>
      <c r="C3277" s="360"/>
      <c r="D3277" s="360" t="s">
        <v>1099</v>
      </c>
      <c r="E3277" s="360"/>
      <c r="F3277" s="80" t="s">
        <v>890</v>
      </c>
      <c r="G3277" t="str">
        <f t="shared" ref="G3277:G3316" ca="1" si="52">IF(AND(OR(ISBLANK(INDIRECT(CONCATENATE("'Форма ОУ  ФГОС СОО'!",ADDRESS(COLUMN()+17+1*INT((ROW()-2765)/46),ROW()-2764-46*INT((ROW()-2765)/46))))),INDIRECT(CONCATENATE("'Форма ОУ  ФГОС СОО'!",ADDRESS(COLUMN()+17+1*INT((ROW()-2765)/46),ROW()-2764-46*INT((ROW()-2765)/46))))=""),ISBLANK(INDIRECT(CONCATENATE("'Форма ОУ  ФГОС СОО'!",ADDRESS(COLUMN()+17+1*INT((ROW()-2765)/46),1))))),"NULL",INDIRECT(CONCATENATE("'Форма ОУ  ФГОС СОО'!",ADDRESS(COLUMN()+17+1*INT((ROW()-2765)/46),ROW()-2764-46*INT((ROW()-2765)/46)))))</f>
        <v>NULL</v>
      </c>
    </row>
    <row r="3278" spans="1:7" ht="15.75" hidden="1" customHeight="1">
      <c r="A3278" s="405"/>
      <c r="B3278" s="393"/>
      <c r="C3278" s="360"/>
      <c r="D3278" s="360" t="s">
        <v>1100</v>
      </c>
      <c r="E3278" s="360"/>
      <c r="F3278" s="80" t="s">
        <v>890</v>
      </c>
      <c r="G3278" t="str">
        <f t="shared" ca="1" si="52"/>
        <v>NULL</v>
      </c>
    </row>
    <row r="3279" spans="1:7" ht="26.25" hidden="1" customHeight="1">
      <c r="A3279" s="405"/>
      <c r="B3279" s="393" t="s">
        <v>1178</v>
      </c>
      <c r="C3279" s="360" t="s">
        <v>1071</v>
      </c>
      <c r="D3279" s="360" t="s">
        <v>1186</v>
      </c>
      <c r="E3279" s="84" t="s">
        <v>1114</v>
      </c>
      <c r="F3279" s="80" t="s">
        <v>890</v>
      </c>
      <c r="G3279" t="str">
        <f t="shared" ca="1" si="52"/>
        <v>NULL</v>
      </c>
    </row>
    <row r="3280" spans="1:7" hidden="1">
      <c r="A3280" s="405"/>
      <c r="B3280" s="393"/>
      <c r="C3280" s="360"/>
      <c r="D3280" s="360"/>
      <c r="E3280" s="84" t="s">
        <v>1115</v>
      </c>
      <c r="F3280" s="276" t="s">
        <v>824</v>
      </c>
      <c r="G3280" t="str">
        <f t="shared" ca="1" si="52"/>
        <v>NULL</v>
      </c>
    </row>
    <row r="3281" spans="1:7" ht="38.25" hidden="1">
      <c r="A3281" s="405"/>
      <c r="B3281" s="393"/>
      <c r="C3281" s="360"/>
      <c r="D3281" s="360"/>
      <c r="E3281" s="84" t="s">
        <v>1167</v>
      </c>
      <c r="F3281" s="276" t="s">
        <v>824</v>
      </c>
      <c r="G3281" t="str">
        <f t="shared" ca="1" si="52"/>
        <v>NULL</v>
      </c>
    </row>
    <row r="3282" spans="1:7" ht="15.75" hidden="1" customHeight="1">
      <c r="A3282" s="405"/>
      <c r="B3282" s="393"/>
      <c r="C3282" s="360"/>
      <c r="D3282" s="360" t="s">
        <v>1162</v>
      </c>
      <c r="E3282" s="360"/>
      <c r="F3282" s="276" t="s">
        <v>824</v>
      </c>
      <c r="G3282" t="str">
        <f t="shared" ca="1" si="52"/>
        <v>NULL</v>
      </c>
    </row>
    <row r="3283" spans="1:7" ht="15.75" hidden="1" customHeight="1">
      <c r="A3283" s="405"/>
      <c r="B3283" s="393"/>
      <c r="C3283" s="378" t="s">
        <v>1072</v>
      </c>
      <c r="D3283" s="360" t="s">
        <v>1103</v>
      </c>
      <c r="E3283" s="360"/>
      <c r="F3283" s="276" t="s">
        <v>824</v>
      </c>
      <c r="G3283" t="str">
        <f t="shared" ca="1" si="52"/>
        <v>NULL</v>
      </c>
    </row>
    <row r="3284" spans="1:7" ht="15.75" hidden="1" customHeight="1">
      <c r="A3284" s="405"/>
      <c r="B3284" s="393"/>
      <c r="C3284" s="378"/>
      <c r="D3284" s="360" t="s">
        <v>1104</v>
      </c>
      <c r="E3284" s="360"/>
      <c r="F3284" s="276" t="s">
        <v>824</v>
      </c>
      <c r="G3284" t="str">
        <f t="shared" ca="1" si="52"/>
        <v>NULL</v>
      </c>
    </row>
    <row r="3285" spans="1:7" ht="15.75" hidden="1" customHeight="1">
      <c r="A3285" s="405"/>
      <c r="B3285" s="393"/>
      <c r="C3285" s="378" t="s">
        <v>1180</v>
      </c>
      <c r="D3285" s="360" t="s">
        <v>1187</v>
      </c>
      <c r="E3285" s="360"/>
      <c r="F3285" s="276" t="s">
        <v>1198</v>
      </c>
      <c r="G3285" t="str">
        <f t="shared" ca="1" si="52"/>
        <v>NULL</v>
      </c>
    </row>
    <row r="3286" spans="1:7" ht="15.75" hidden="1" customHeight="1">
      <c r="A3286" s="405"/>
      <c r="B3286" s="393"/>
      <c r="C3286" s="378"/>
      <c r="D3286" s="360" t="s">
        <v>1188</v>
      </c>
      <c r="E3286" s="84" t="s">
        <v>1191</v>
      </c>
      <c r="F3286" s="276" t="s">
        <v>824</v>
      </c>
      <c r="G3286" t="str">
        <f t="shared" ca="1" si="52"/>
        <v>NULL</v>
      </c>
    </row>
    <row r="3287" spans="1:7" hidden="1">
      <c r="A3287" s="405"/>
      <c r="B3287" s="393"/>
      <c r="C3287" s="378"/>
      <c r="D3287" s="360"/>
      <c r="E3287" s="84" t="s">
        <v>1192</v>
      </c>
      <c r="F3287" s="276" t="s">
        <v>824</v>
      </c>
      <c r="G3287" t="str">
        <f t="shared" ca="1" si="52"/>
        <v>NULL</v>
      </c>
    </row>
    <row r="3288" spans="1:7" ht="15.75" hidden="1" customHeight="1">
      <c r="A3288" s="405"/>
      <c r="B3288" s="393"/>
      <c r="C3288" s="360" t="s">
        <v>1181</v>
      </c>
      <c r="D3288" s="360"/>
      <c r="E3288" s="360"/>
      <c r="F3288" s="276" t="s">
        <v>786</v>
      </c>
      <c r="G3288" t="str">
        <f t="shared" ca="1" si="52"/>
        <v>NULL</v>
      </c>
    </row>
    <row r="3289" spans="1:7" ht="15.75" hidden="1" customHeight="1">
      <c r="A3289" s="405"/>
      <c r="B3289" s="393" t="s">
        <v>1179</v>
      </c>
      <c r="C3289" s="360" t="s">
        <v>1117</v>
      </c>
      <c r="D3289" s="360"/>
      <c r="E3289" s="360"/>
      <c r="F3289" s="276" t="s">
        <v>786</v>
      </c>
      <c r="G3289" t="str">
        <f t="shared" ca="1" si="52"/>
        <v>NULL</v>
      </c>
    </row>
    <row r="3290" spans="1:7" ht="15.75" hidden="1" customHeight="1">
      <c r="A3290" s="405"/>
      <c r="B3290" s="393"/>
      <c r="C3290" s="360" t="s">
        <v>1182</v>
      </c>
      <c r="D3290" s="360"/>
      <c r="E3290" s="84"/>
      <c r="F3290" s="276"/>
      <c r="G3290" t="str">
        <f t="shared" ca="1" si="52"/>
        <v>NULL</v>
      </c>
    </row>
    <row r="3291" spans="1:7" ht="25.5" hidden="1">
      <c r="A3291" s="405"/>
      <c r="B3291" s="393"/>
      <c r="C3291" s="360"/>
      <c r="D3291" s="360"/>
      <c r="E3291" s="188" t="s">
        <v>1193</v>
      </c>
      <c r="F3291" s="276" t="s">
        <v>824</v>
      </c>
      <c r="G3291" t="str">
        <f t="shared" ca="1" si="52"/>
        <v>NULL</v>
      </c>
    </row>
    <row r="3292" spans="1:7" ht="25.5" hidden="1">
      <c r="A3292" s="405"/>
      <c r="B3292" s="393"/>
      <c r="C3292" s="360"/>
      <c r="D3292" s="360"/>
      <c r="E3292" s="188" t="s">
        <v>1030</v>
      </c>
      <c r="F3292" s="276" t="s">
        <v>824</v>
      </c>
      <c r="G3292" t="str">
        <f t="shared" ca="1" si="52"/>
        <v>NULL</v>
      </c>
    </row>
    <row r="3293" spans="1:7" ht="25.5" hidden="1">
      <c r="A3293" s="405"/>
      <c r="B3293" s="393"/>
      <c r="C3293" s="360"/>
      <c r="D3293" s="360"/>
      <c r="E3293" s="188" t="s">
        <v>1032</v>
      </c>
      <c r="F3293" s="276" t="s">
        <v>824</v>
      </c>
      <c r="G3293" t="str">
        <f t="shared" ca="1" si="52"/>
        <v>NULL</v>
      </c>
    </row>
    <row r="3294" spans="1:7" ht="25.5" hidden="1">
      <c r="A3294" s="405"/>
      <c r="B3294" s="393"/>
      <c r="C3294" s="360"/>
      <c r="D3294" s="360"/>
      <c r="E3294" s="188" t="s">
        <v>1034</v>
      </c>
      <c r="F3294" s="276" t="s">
        <v>824</v>
      </c>
      <c r="G3294" t="str">
        <f t="shared" ca="1" si="52"/>
        <v>NULL</v>
      </c>
    </row>
    <row r="3295" spans="1:7" ht="25.5" hidden="1">
      <c r="A3295" s="405"/>
      <c r="B3295" s="393"/>
      <c r="C3295" s="360"/>
      <c r="D3295" s="360"/>
      <c r="E3295" s="188" t="s">
        <v>1036</v>
      </c>
      <c r="F3295" s="276" t="s">
        <v>824</v>
      </c>
      <c r="G3295" t="str">
        <f t="shared" ca="1" si="52"/>
        <v>NULL</v>
      </c>
    </row>
    <row r="3296" spans="1:7" ht="25.5" hidden="1">
      <c r="A3296" s="405"/>
      <c r="B3296" s="393"/>
      <c r="C3296" s="360"/>
      <c r="D3296" s="360"/>
      <c r="E3296" s="188" t="s">
        <v>1037</v>
      </c>
      <c r="F3296" s="276" t="s">
        <v>824</v>
      </c>
      <c r="G3296" t="str">
        <f t="shared" ca="1" si="52"/>
        <v>NULL</v>
      </c>
    </row>
    <row r="3297" spans="1:7" hidden="1">
      <c r="A3297" s="405"/>
      <c r="B3297" s="393"/>
      <c r="C3297" s="360"/>
      <c r="D3297" s="360"/>
      <c r="E3297" s="188" t="s">
        <v>1038</v>
      </c>
      <c r="F3297" s="276" t="s">
        <v>824</v>
      </c>
      <c r="G3297" t="str">
        <f t="shared" ca="1" si="52"/>
        <v>NULL</v>
      </c>
    </row>
    <row r="3298" spans="1:7" hidden="1">
      <c r="A3298" s="405"/>
      <c r="B3298" s="393"/>
      <c r="C3298" s="360"/>
      <c r="D3298" s="360"/>
      <c r="E3298" s="188" t="s">
        <v>1039</v>
      </c>
      <c r="F3298" s="276" t="s">
        <v>824</v>
      </c>
      <c r="G3298" t="str">
        <f t="shared" ca="1" si="52"/>
        <v>NULL</v>
      </c>
    </row>
    <row r="3299" spans="1:7" hidden="1">
      <c r="A3299" s="405"/>
      <c r="B3299" s="393"/>
      <c r="C3299" s="360"/>
      <c r="D3299" s="360"/>
      <c r="E3299" s="188" t="s">
        <v>1040</v>
      </c>
      <c r="F3299" s="276" t="s">
        <v>824</v>
      </c>
      <c r="G3299" t="str">
        <f t="shared" ca="1" si="52"/>
        <v>NULL</v>
      </c>
    </row>
    <row r="3300" spans="1:7" hidden="1">
      <c r="A3300" s="405"/>
      <c r="B3300" s="393"/>
      <c r="C3300" s="360"/>
      <c r="D3300" s="360"/>
      <c r="E3300" s="188" t="s">
        <v>1041</v>
      </c>
      <c r="F3300" s="276" t="s">
        <v>824</v>
      </c>
      <c r="G3300" t="str">
        <f t="shared" ca="1" si="52"/>
        <v>NULL</v>
      </c>
    </row>
    <row r="3301" spans="1:7" ht="38.25" hidden="1">
      <c r="A3301" s="405"/>
      <c r="B3301" s="393"/>
      <c r="C3301" s="360"/>
      <c r="D3301" s="360"/>
      <c r="E3301" s="188" t="s">
        <v>1042</v>
      </c>
      <c r="F3301" s="276" t="s">
        <v>824</v>
      </c>
      <c r="G3301" t="str">
        <f t="shared" ca="1" si="52"/>
        <v>NULL</v>
      </c>
    </row>
    <row r="3302" spans="1:7" ht="25.5" hidden="1">
      <c r="A3302" s="405"/>
      <c r="B3302" s="393"/>
      <c r="C3302" s="360"/>
      <c r="D3302" s="360"/>
      <c r="E3302" s="188" t="s">
        <v>1043</v>
      </c>
      <c r="F3302" s="276" t="s">
        <v>824</v>
      </c>
      <c r="G3302" t="str">
        <f t="shared" ca="1" si="52"/>
        <v>NULL</v>
      </c>
    </row>
    <row r="3303" spans="1:7" hidden="1">
      <c r="A3303" s="405"/>
      <c r="B3303" s="393"/>
      <c r="C3303" s="360"/>
      <c r="D3303" s="360"/>
      <c r="E3303" s="188" t="s">
        <v>1044</v>
      </c>
      <c r="F3303" s="276" t="s">
        <v>824</v>
      </c>
      <c r="G3303" t="str">
        <f t="shared" ca="1" si="52"/>
        <v>NULL</v>
      </c>
    </row>
    <row r="3304" spans="1:7" hidden="1">
      <c r="A3304" s="405"/>
      <c r="B3304" s="393"/>
      <c r="C3304" s="360"/>
      <c r="D3304" s="360"/>
      <c r="E3304" s="188" t="s">
        <v>1045</v>
      </c>
      <c r="F3304" s="276" t="s">
        <v>824</v>
      </c>
      <c r="G3304" t="str">
        <f t="shared" ca="1" si="52"/>
        <v>NULL</v>
      </c>
    </row>
    <row r="3305" spans="1:7" hidden="1">
      <c r="A3305" s="405"/>
      <c r="B3305" s="393"/>
      <c r="C3305" s="360"/>
      <c r="D3305" s="360"/>
      <c r="E3305" s="188" t="s">
        <v>1046</v>
      </c>
      <c r="F3305" s="276" t="s">
        <v>824</v>
      </c>
      <c r="G3305" t="str">
        <f t="shared" ca="1" si="52"/>
        <v>NULL</v>
      </c>
    </row>
    <row r="3306" spans="1:7" ht="15.75" hidden="1" customHeight="1">
      <c r="A3306" s="405"/>
      <c r="B3306" s="393"/>
      <c r="C3306" s="360" t="s">
        <v>1183</v>
      </c>
      <c r="D3306" s="360" t="s">
        <v>1189</v>
      </c>
      <c r="E3306" s="360"/>
      <c r="F3306" s="276" t="s">
        <v>1199</v>
      </c>
      <c r="G3306" t="str">
        <f t="shared" ca="1" si="52"/>
        <v>NULL</v>
      </c>
    </row>
    <row r="3307" spans="1:7" ht="15.75" hidden="1" customHeight="1">
      <c r="A3307" s="405"/>
      <c r="B3307" s="393"/>
      <c r="C3307" s="360"/>
      <c r="D3307" s="360" t="s">
        <v>1190</v>
      </c>
      <c r="E3307" s="360"/>
      <c r="F3307" s="276" t="s">
        <v>1199</v>
      </c>
      <c r="G3307" t="str">
        <f t="shared" ca="1" si="52"/>
        <v>NULL</v>
      </c>
    </row>
    <row r="3308" spans="1:7" hidden="1">
      <c r="A3308" s="405"/>
      <c r="B3308" s="393"/>
      <c r="C3308" s="360"/>
      <c r="D3308" s="360"/>
      <c r="E3308" s="360"/>
      <c r="F3308" s="276" t="s">
        <v>890</v>
      </c>
      <c r="G3308" t="str">
        <f t="shared" ca="1" si="52"/>
        <v>NULL</v>
      </c>
    </row>
    <row r="3309" spans="1:7" ht="39" hidden="1" customHeight="1">
      <c r="A3309" s="368" t="s">
        <v>1150</v>
      </c>
      <c r="B3309" s="368"/>
      <c r="C3309" s="375" t="s">
        <v>1158</v>
      </c>
      <c r="D3309" s="375" t="s">
        <v>1165</v>
      </c>
      <c r="E3309" s="84" t="s">
        <v>1194</v>
      </c>
      <c r="F3309" s="276" t="s">
        <v>1130</v>
      </c>
      <c r="G3309" t="str">
        <f t="shared" ca="1" si="52"/>
        <v>NULL</v>
      </c>
    </row>
    <row r="3310" spans="1:7" ht="51" hidden="1">
      <c r="A3310" s="368"/>
      <c r="B3310" s="368"/>
      <c r="C3310" s="375"/>
      <c r="D3310" s="375"/>
      <c r="E3310" s="84" t="s">
        <v>1169</v>
      </c>
      <c r="F3310" s="276" t="s">
        <v>824</v>
      </c>
      <c r="G3310" t="str">
        <f t="shared" ca="1" si="52"/>
        <v>NULL</v>
      </c>
    </row>
    <row r="3311" spans="1:7" ht="25.5" hidden="1">
      <c r="A3311" s="368"/>
      <c r="B3311" s="368"/>
      <c r="C3311" s="375"/>
      <c r="D3311" s="375"/>
      <c r="E3311" s="84" t="s">
        <v>1170</v>
      </c>
      <c r="F3311" s="276" t="s">
        <v>824</v>
      </c>
      <c r="G3311" t="str">
        <f t="shared" ca="1" si="52"/>
        <v>NULL</v>
      </c>
    </row>
    <row r="3312" spans="1:7" ht="39" hidden="1" customHeight="1">
      <c r="A3312" s="368"/>
      <c r="B3312" s="368"/>
      <c r="C3312" s="375"/>
      <c r="D3312" s="375" t="s">
        <v>1166</v>
      </c>
      <c r="E3312" s="84" t="s">
        <v>1197</v>
      </c>
      <c r="F3312" s="276" t="s">
        <v>1130</v>
      </c>
      <c r="G3312" t="str">
        <f t="shared" ca="1" si="52"/>
        <v>NULL</v>
      </c>
    </row>
    <row r="3313" spans="1:7" ht="51" hidden="1">
      <c r="A3313" s="368"/>
      <c r="B3313" s="368"/>
      <c r="C3313" s="375"/>
      <c r="D3313" s="375"/>
      <c r="E3313" s="84" t="s">
        <v>1169</v>
      </c>
      <c r="F3313" s="276" t="s">
        <v>824</v>
      </c>
      <c r="G3313" t="str">
        <f t="shared" ca="1" si="52"/>
        <v>NULL</v>
      </c>
    </row>
    <row r="3314" spans="1:7" ht="25.5" hidden="1">
      <c r="A3314" s="368"/>
      <c r="B3314" s="368"/>
      <c r="C3314" s="375"/>
      <c r="D3314" s="375"/>
      <c r="E3314" s="84" t="s">
        <v>1170</v>
      </c>
      <c r="F3314" s="276" t="s">
        <v>824</v>
      </c>
      <c r="G3314" t="str">
        <f t="shared" ca="1" si="52"/>
        <v>NULL</v>
      </c>
    </row>
    <row r="3315" spans="1:7" ht="15.75" hidden="1" customHeight="1">
      <c r="A3315" s="368"/>
      <c r="B3315" s="368"/>
      <c r="C3315" s="354" t="s">
        <v>1096</v>
      </c>
      <c r="D3315" s="354"/>
      <c r="E3315" s="354"/>
      <c r="F3315" s="276" t="s">
        <v>824</v>
      </c>
      <c r="G3315" t="str">
        <f t="shared" ca="1" si="52"/>
        <v>NULL</v>
      </c>
    </row>
    <row r="3316" spans="1:7" ht="15.75" hidden="1" customHeight="1">
      <c r="A3316" s="368"/>
      <c r="B3316" s="368"/>
      <c r="C3316" s="354" t="s">
        <v>1160</v>
      </c>
      <c r="D3316" s="354"/>
      <c r="E3316" s="354"/>
      <c r="F3316" s="276" t="s">
        <v>824</v>
      </c>
      <c r="G3316" t="str">
        <f t="shared" ca="1" si="52"/>
        <v>NULL</v>
      </c>
    </row>
    <row r="3317" spans="1:7" ht="21.75" customHeight="1">
      <c r="A3317" s="429" t="s">
        <v>1505</v>
      </c>
      <c r="B3317" s="429"/>
      <c r="C3317" s="429"/>
      <c r="D3317" s="429"/>
      <c r="E3317" s="429"/>
      <c r="F3317" s="429"/>
      <c r="G3317" t="str">
        <f>'Форма ОУ ФГОС НОО'!C5</f>
        <v>Губарева</v>
      </c>
    </row>
    <row r="3318" spans="1:7" ht="21.75" customHeight="1">
      <c r="A3318" s="434" t="s">
        <v>802</v>
      </c>
      <c r="B3318" s="434"/>
      <c r="C3318" s="434"/>
      <c r="D3318" s="434"/>
      <c r="E3318" s="434"/>
      <c r="F3318" s="434"/>
      <c r="G3318" t="str">
        <f>'Форма ОУ ФГОС НОО'!C6</f>
        <v>Ольга</v>
      </c>
    </row>
    <row r="3319" spans="1:7" ht="21.75" customHeight="1">
      <c r="A3319" s="434" t="s">
        <v>803</v>
      </c>
      <c r="B3319" s="434"/>
      <c r="C3319" s="434"/>
      <c r="D3319" s="434"/>
      <c r="E3319" s="434"/>
      <c r="F3319" s="434"/>
      <c r="G3319" t="str">
        <f>'Форма ОУ ФГОС НОО'!C7</f>
        <v>Викторовна</v>
      </c>
    </row>
    <row r="3320" spans="1:7" ht="21.75" customHeight="1">
      <c r="A3320" s="429" t="s">
        <v>804</v>
      </c>
      <c r="B3320" s="429"/>
      <c r="C3320" s="429"/>
      <c r="D3320" s="429"/>
      <c r="E3320" s="429"/>
      <c r="F3320" s="429"/>
      <c r="G3320" t="str">
        <f>'Форма ОУ ФГОС НОО'!C8</f>
        <v>8(87951)48-4-37</v>
      </c>
    </row>
    <row r="3321" spans="1:7" ht="21.75" customHeight="1">
      <c r="A3321" s="429" t="s">
        <v>805</v>
      </c>
      <c r="B3321" s="429"/>
      <c r="C3321" s="429"/>
      <c r="D3321" s="429"/>
      <c r="E3321" s="429"/>
      <c r="F3321" s="429"/>
      <c r="G3321" t="str">
        <f>'Форма ОУ ФГОС НОО'!C9</f>
        <v>olga.gubareva.2014@mail.ru</v>
      </c>
    </row>
    <row r="3322" spans="1:7" ht="21.75" customHeight="1">
      <c r="A3322" s="429" t="s">
        <v>809</v>
      </c>
      <c r="B3322" s="429"/>
      <c r="C3322" s="429"/>
      <c r="D3322" s="429"/>
      <c r="E3322" s="429"/>
      <c r="F3322" s="429"/>
      <c r="G3322">
        <f>'Форма ОУ ФГОС НОО'!C10</f>
        <v>21</v>
      </c>
    </row>
    <row r="3323" spans="1:7" ht="21.75" customHeight="1">
      <c r="A3323" s="429" t="s">
        <v>812</v>
      </c>
      <c r="B3323" s="429"/>
      <c r="C3323" s="429"/>
      <c r="D3323" s="429"/>
      <c r="E3323" s="429"/>
      <c r="F3323" s="429"/>
      <c r="G3323">
        <f>'Форма ОУ ФГОС НОО'!C11</f>
        <v>5</v>
      </c>
    </row>
    <row r="3324" spans="1:7" ht="21.75" customHeight="1">
      <c r="A3324" s="429" t="s">
        <v>813</v>
      </c>
      <c r="B3324" s="429"/>
      <c r="C3324" s="429"/>
      <c r="D3324" s="429"/>
      <c r="E3324" s="429"/>
      <c r="F3324" s="429"/>
      <c r="G3324">
        <f>'Форма ОУ ФГОС НОО'!C12</f>
        <v>6</v>
      </c>
    </row>
    <row r="3325" spans="1:7" ht="21.75" customHeight="1">
      <c r="A3325" s="429" t="s">
        <v>814</v>
      </c>
      <c r="B3325" s="429"/>
      <c r="C3325" s="429"/>
      <c r="D3325" s="429"/>
      <c r="E3325" s="429"/>
      <c r="F3325" s="429"/>
      <c r="G3325">
        <f>'Форма ОУ ФГОС НОО'!C13</f>
        <v>5</v>
      </c>
    </row>
    <row r="3326" spans="1:7" ht="21.75" customHeight="1">
      <c r="A3326" s="429" t="s">
        <v>815</v>
      </c>
      <c r="B3326" s="429"/>
      <c r="C3326" s="429"/>
      <c r="D3326" s="429"/>
      <c r="E3326" s="429"/>
      <c r="F3326" s="429"/>
      <c r="G3326">
        <f>'Форма ОУ ФГОС НОО'!C14</f>
        <v>5</v>
      </c>
    </row>
    <row r="3327" spans="1:7" ht="21.75" customHeight="1">
      <c r="A3327" s="429" t="s">
        <v>1506</v>
      </c>
      <c r="B3327" s="429"/>
      <c r="C3327" s="429"/>
      <c r="D3327" s="429"/>
      <c r="E3327" s="429"/>
      <c r="F3327" s="429"/>
      <c r="G3327">
        <f>'Форма ОУ ФГОС НОО'!C15</f>
        <v>588</v>
      </c>
    </row>
    <row r="3328" spans="1:7" ht="21.75" customHeight="1">
      <c r="A3328" s="429" t="s">
        <v>1507</v>
      </c>
      <c r="B3328" s="429"/>
      <c r="C3328" s="429"/>
      <c r="D3328" s="429"/>
      <c r="E3328" s="429"/>
      <c r="F3328" s="429"/>
      <c r="G3328">
        <f>'Форма ОУ ФГОС НОО'!C16</f>
        <v>145</v>
      </c>
    </row>
    <row r="3329" spans="1:7" ht="21.75" customHeight="1">
      <c r="A3329" s="429" t="s">
        <v>1508</v>
      </c>
      <c r="B3329" s="429"/>
      <c r="C3329" s="429"/>
      <c r="D3329" s="429"/>
      <c r="E3329" s="429"/>
      <c r="F3329" s="429"/>
      <c r="G3329">
        <f>'Форма ОУ ФГОС НОО'!C17</f>
        <v>162</v>
      </c>
    </row>
    <row r="3330" spans="1:7" ht="21.75" customHeight="1">
      <c r="A3330" s="429" t="s">
        <v>1509</v>
      </c>
      <c r="B3330" s="429"/>
      <c r="C3330" s="429"/>
      <c r="D3330" s="429"/>
      <c r="E3330" s="429"/>
      <c r="F3330" s="429"/>
      <c r="G3330">
        <f>'Форма ОУ ФГОС НОО'!C18</f>
        <v>152</v>
      </c>
    </row>
    <row r="3331" spans="1:7" ht="21.75" customHeight="1">
      <c r="A3331" s="429" t="s">
        <v>1510</v>
      </c>
      <c r="B3331" s="429"/>
      <c r="C3331" s="429"/>
      <c r="D3331" s="429"/>
      <c r="E3331" s="429"/>
      <c r="F3331" s="429"/>
      <c r="G3331">
        <f>'Форма ОУ ФГОС НОО'!C19</f>
        <v>129</v>
      </c>
    </row>
    <row r="3332" spans="1:7" ht="21.75" customHeight="1">
      <c r="A3332" s="429" t="s">
        <v>1055</v>
      </c>
      <c r="B3332" s="429"/>
      <c r="C3332" s="429"/>
      <c r="D3332" s="429"/>
      <c r="E3332" s="429"/>
      <c r="F3332" s="429"/>
      <c r="G3332">
        <f>'Форма ОУ ФГОС НОО'!C20</f>
        <v>19</v>
      </c>
    </row>
    <row r="3333" spans="1:7" ht="21.75" customHeight="1">
      <c r="A3333" s="429" t="s">
        <v>1056</v>
      </c>
      <c r="B3333" s="429"/>
      <c r="C3333" s="429"/>
      <c r="D3333" s="429"/>
      <c r="E3333" s="429"/>
      <c r="F3333" s="429"/>
      <c r="G3333">
        <f>'Форма ОУ ФГОС НОО'!C21</f>
        <v>2</v>
      </c>
    </row>
    <row r="3334" spans="1:7" ht="15" customHeight="1">
      <c r="A3334" s="423" t="s">
        <v>1511</v>
      </c>
      <c r="B3334" s="423"/>
      <c r="C3334" s="423"/>
      <c r="D3334" s="423"/>
      <c r="E3334" s="423"/>
      <c r="F3334" s="293" t="s">
        <v>801</v>
      </c>
      <c r="G3334" t="str">
        <f>'Форма ОУ ФГОС ООО, кадры 5-11'!D5</f>
        <v>Догойда</v>
      </c>
    </row>
    <row r="3335" spans="1:7" ht="15" customHeight="1">
      <c r="A3335" s="428" t="s">
        <v>802</v>
      </c>
      <c r="B3335" s="428"/>
      <c r="C3335" s="428"/>
      <c r="D3335" s="428"/>
      <c r="E3335" s="428"/>
      <c r="F3335" s="293" t="s">
        <v>801</v>
      </c>
      <c r="G3335" t="str">
        <f>'Форма ОУ ФГОС ООО, кадры 5-11'!D6</f>
        <v>Людмила</v>
      </c>
    </row>
    <row r="3336" spans="1:7" ht="15" customHeight="1">
      <c r="A3336" s="428" t="s">
        <v>803</v>
      </c>
      <c r="B3336" s="428"/>
      <c r="C3336" s="428"/>
      <c r="D3336" s="428"/>
      <c r="E3336" s="428"/>
      <c r="F3336" s="293" t="s">
        <v>801</v>
      </c>
      <c r="G3336" t="str">
        <f>'Форма ОУ ФГОС ООО, кадры 5-11'!D7</f>
        <v>Михайловна</v>
      </c>
    </row>
    <row r="3337" spans="1:7" ht="15" customHeight="1">
      <c r="A3337" s="423" t="s">
        <v>804</v>
      </c>
      <c r="B3337" s="423"/>
      <c r="C3337" s="423"/>
      <c r="D3337" s="423"/>
      <c r="E3337" s="423"/>
      <c r="F3337" s="293" t="s">
        <v>801</v>
      </c>
      <c r="G3337" t="str">
        <f>'Форма ОУ ФГОС ООО, кадры 5-11'!D8</f>
        <v>8(87951)48-4-37</v>
      </c>
    </row>
    <row r="3338" spans="1:7" ht="15" customHeight="1">
      <c r="A3338" s="423" t="s">
        <v>805</v>
      </c>
      <c r="B3338" s="423"/>
      <c r="C3338" s="423"/>
      <c r="D3338" s="423"/>
      <c r="E3338" s="423"/>
      <c r="F3338" s="293" t="s">
        <v>801</v>
      </c>
      <c r="G3338" t="str">
        <f>'Форма ОУ ФГОС ООО, кадры 5-11'!D9</f>
        <v>dogoydal@mail.ru</v>
      </c>
    </row>
    <row r="3339" spans="1:7" ht="15" customHeight="1">
      <c r="A3339" s="425" t="s">
        <v>809</v>
      </c>
      <c r="B3339" s="425"/>
      <c r="C3339" s="425"/>
      <c r="D3339" s="425"/>
      <c r="E3339" s="425"/>
      <c r="F3339" s="293" t="s">
        <v>1130</v>
      </c>
      <c r="G3339">
        <f>'Форма ОУ ФГОС ООО, кадры 5-11'!D10</f>
        <v>27</v>
      </c>
    </row>
    <row r="3340" spans="1:7" ht="15" customHeight="1">
      <c r="A3340" s="423" t="s">
        <v>816</v>
      </c>
      <c r="B3340" s="423"/>
      <c r="C3340" s="423"/>
      <c r="D3340" s="423"/>
      <c r="E3340" s="423"/>
      <c r="F3340" s="293" t="s">
        <v>1130</v>
      </c>
      <c r="G3340">
        <f>'Форма ОУ ФГОС ООО, кадры 5-11'!D11</f>
        <v>6</v>
      </c>
    </row>
    <row r="3341" spans="1:7" ht="15" customHeight="1">
      <c r="A3341" s="423" t="s">
        <v>817</v>
      </c>
      <c r="B3341" s="423"/>
      <c r="C3341" s="423"/>
      <c r="D3341" s="423"/>
      <c r="E3341" s="423"/>
      <c r="F3341" s="293" t="s">
        <v>1130</v>
      </c>
      <c r="G3341">
        <f>'Форма ОУ ФГОС ООО, кадры 5-11'!D12</f>
        <v>6</v>
      </c>
    </row>
    <row r="3342" spans="1:7" ht="15" customHeight="1">
      <c r="A3342" s="423" t="s">
        <v>818</v>
      </c>
      <c r="B3342" s="423"/>
      <c r="C3342" s="423"/>
      <c r="D3342" s="423"/>
      <c r="E3342" s="423"/>
      <c r="F3342" s="293" t="s">
        <v>1130</v>
      </c>
      <c r="G3342">
        <f>'Форма ОУ ФГОС ООО, кадры 5-11'!D13</f>
        <v>6</v>
      </c>
    </row>
    <row r="3343" spans="1:7" ht="15" customHeight="1">
      <c r="A3343" s="423" t="s">
        <v>819</v>
      </c>
      <c r="B3343" s="423"/>
      <c r="C3343" s="423"/>
      <c r="D3343" s="423"/>
      <c r="E3343" s="423"/>
      <c r="F3343" s="293" t="s">
        <v>1130</v>
      </c>
      <c r="G3343">
        <f>'Форма ОУ ФГОС ООО, кадры 5-11'!D14</f>
        <v>5</v>
      </c>
    </row>
    <row r="3344" spans="1:7" ht="15" customHeight="1">
      <c r="A3344" s="423" t="s">
        <v>820</v>
      </c>
      <c r="B3344" s="423"/>
      <c r="C3344" s="423"/>
      <c r="D3344" s="423"/>
      <c r="E3344" s="423"/>
      <c r="F3344" s="293" t="s">
        <v>1130</v>
      </c>
      <c r="G3344">
        <f>'Форма ОУ ФГОС ООО, кадры 5-11'!D15</f>
        <v>4</v>
      </c>
    </row>
    <row r="3345" spans="1:7" ht="15" customHeight="1">
      <c r="A3345" s="426" t="s">
        <v>1512</v>
      </c>
      <c r="B3345" s="426"/>
      <c r="C3345" s="426"/>
      <c r="D3345" s="426"/>
      <c r="E3345" s="426"/>
      <c r="F3345" s="293" t="s">
        <v>890</v>
      </c>
      <c r="G3345">
        <f>'Форма ОУ ФГОС ООО, кадры 5-11'!D16</f>
        <v>606</v>
      </c>
    </row>
    <row r="3346" spans="1:7" ht="15" customHeight="1">
      <c r="A3346" s="423" t="s">
        <v>1513</v>
      </c>
      <c r="B3346" s="423"/>
      <c r="C3346" s="423"/>
      <c r="D3346" s="423"/>
      <c r="E3346" s="423"/>
      <c r="F3346" s="293" t="s">
        <v>890</v>
      </c>
      <c r="G3346">
        <f>'Форма ОУ ФГОС ООО, кадры 5-11'!D17</f>
        <v>150</v>
      </c>
    </row>
    <row r="3347" spans="1:7" ht="15" customHeight="1">
      <c r="A3347" s="423" t="s">
        <v>1514</v>
      </c>
      <c r="B3347" s="423"/>
      <c r="C3347" s="423"/>
      <c r="D3347" s="423"/>
      <c r="E3347" s="423"/>
      <c r="F3347" s="293" t="s">
        <v>890</v>
      </c>
      <c r="G3347">
        <f>'Форма ОУ ФГОС ООО, кадры 5-11'!D18</f>
        <v>129</v>
      </c>
    </row>
    <row r="3348" spans="1:7" ht="15" customHeight="1">
      <c r="A3348" s="423" t="s">
        <v>1515</v>
      </c>
      <c r="B3348" s="423"/>
      <c r="C3348" s="423"/>
      <c r="D3348" s="423"/>
      <c r="E3348" s="423"/>
      <c r="F3348" s="293" t="s">
        <v>890</v>
      </c>
      <c r="G3348">
        <f>'Форма ОУ ФГОС ООО, кадры 5-11'!D19</f>
        <v>141</v>
      </c>
    </row>
    <row r="3349" spans="1:7" ht="15" customHeight="1">
      <c r="A3349" s="423" t="s">
        <v>1516</v>
      </c>
      <c r="B3349" s="423"/>
      <c r="C3349" s="423"/>
      <c r="D3349" s="423"/>
      <c r="E3349" s="423"/>
      <c r="F3349" s="293" t="s">
        <v>890</v>
      </c>
      <c r="G3349">
        <f>'Форма ОУ ФГОС ООО, кадры 5-11'!D20</f>
        <v>94</v>
      </c>
    </row>
    <row r="3350" spans="1:7" ht="15" customHeight="1">
      <c r="A3350" s="423" t="s">
        <v>1517</v>
      </c>
      <c r="B3350" s="423"/>
      <c r="C3350" s="423"/>
      <c r="D3350" s="423"/>
      <c r="E3350" s="423"/>
      <c r="F3350" s="293" t="s">
        <v>890</v>
      </c>
      <c r="G3350">
        <f>'Форма ОУ ФГОС ООО, кадры 5-11'!D21</f>
        <v>92</v>
      </c>
    </row>
    <row r="3351" spans="1:7" ht="15" customHeight="1">
      <c r="A3351" s="427" t="s">
        <v>1137</v>
      </c>
      <c r="B3351" s="427"/>
      <c r="C3351" s="427"/>
      <c r="D3351" s="427"/>
      <c r="E3351" s="427"/>
      <c r="F3351" s="293" t="s">
        <v>890</v>
      </c>
      <c r="G3351">
        <f>'Форма ОУ ФГОС ООО, кадры 5-11'!D22</f>
        <v>20</v>
      </c>
    </row>
    <row r="3352" spans="1:7" ht="15" customHeight="1">
      <c r="A3352" s="428" t="s">
        <v>1518</v>
      </c>
      <c r="B3352" s="428"/>
      <c r="C3352" s="428"/>
      <c r="D3352" s="428"/>
      <c r="E3352" s="428"/>
      <c r="F3352" s="293" t="s">
        <v>890</v>
      </c>
      <c r="G3352">
        <f>'Форма ОУ ФГОС ООО, кадры 5-11'!D23</f>
        <v>0</v>
      </c>
    </row>
    <row r="3353" spans="1:7" ht="15" customHeight="1">
      <c r="A3353" s="423" t="s">
        <v>848</v>
      </c>
      <c r="B3353" s="423"/>
      <c r="C3353" s="423"/>
      <c r="D3353" s="423"/>
      <c r="E3353" s="423"/>
      <c r="F3353" s="293" t="s">
        <v>890</v>
      </c>
      <c r="G3353">
        <f>'Форма ОУ ФГОС ООО, кадры 5-11'!D24</f>
        <v>16</v>
      </c>
    </row>
    <row r="3354" spans="1:7" ht="15" customHeight="1">
      <c r="A3354" s="423" t="s">
        <v>849</v>
      </c>
      <c r="B3354" s="423"/>
      <c r="C3354" s="423"/>
      <c r="D3354" s="423"/>
      <c r="E3354" s="423"/>
      <c r="F3354" s="293" t="s">
        <v>890</v>
      </c>
      <c r="G3354">
        <f>'Форма ОУ ФГОС ООО, кадры 5-11'!D25</f>
        <v>1</v>
      </c>
    </row>
    <row r="3355" spans="1:7" ht="15" customHeight="1">
      <c r="A3355" s="423" t="s">
        <v>850</v>
      </c>
      <c r="B3355" s="423"/>
      <c r="C3355" s="423"/>
      <c r="D3355" s="423"/>
      <c r="E3355" s="423"/>
      <c r="F3355" s="293" t="s">
        <v>890</v>
      </c>
      <c r="G3355">
        <f>'Форма ОУ ФГОС ООО, кадры 5-11'!D26</f>
        <v>0</v>
      </c>
    </row>
    <row r="3356" spans="1:7" ht="15" customHeight="1">
      <c r="A3356" s="423" t="s">
        <v>851</v>
      </c>
      <c r="B3356" s="423"/>
      <c r="C3356" s="423"/>
      <c r="D3356" s="423"/>
      <c r="E3356" s="423"/>
      <c r="F3356" s="293" t="s">
        <v>890</v>
      </c>
      <c r="G3356">
        <f>'Форма ОУ ФГОС ООО, кадры 5-11'!D27</f>
        <v>1</v>
      </c>
    </row>
    <row r="3357" spans="1:7" ht="15" customHeight="1">
      <c r="A3357" s="423" t="s">
        <v>852</v>
      </c>
      <c r="B3357" s="423"/>
      <c r="C3357" s="423"/>
      <c r="D3357" s="423"/>
      <c r="E3357" s="423"/>
      <c r="F3357" s="293" t="s">
        <v>890</v>
      </c>
      <c r="G3357">
        <f>'Форма ОУ ФГОС ООО, кадры 5-11'!D28</f>
        <v>2</v>
      </c>
    </row>
    <row r="3358" spans="1:7" ht="15" customHeight="1">
      <c r="A3358" s="423" t="s">
        <v>853</v>
      </c>
      <c r="B3358" s="423"/>
      <c r="C3358" s="423"/>
      <c r="D3358" s="423"/>
      <c r="E3358" s="423"/>
      <c r="F3358" s="293" t="s">
        <v>890</v>
      </c>
      <c r="G3358">
        <f>'Форма ОУ ФГОС ООО, кадры 5-11'!D29</f>
        <v>0</v>
      </c>
    </row>
    <row r="3359" spans="1:7" ht="15" customHeight="1">
      <c r="A3359" s="423" t="s">
        <v>854</v>
      </c>
      <c r="B3359" s="423"/>
      <c r="C3359" s="423"/>
      <c r="D3359" s="423"/>
      <c r="E3359" s="423"/>
      <c r="F3359" s="293" t="s">
        <v>890</v>
      </c>
      <c r="G3359">
        <f>'Форма ОУ ФГОС ООО, кадры 5-11'!D30</f>
        <v>0</v>
      </c>
    </row>
    <row r="3360" spans="1:7" ht="15" customHeight="1">
      <c r="A3360" s="423" t="s">
        <v>855</v>
      </c>
      <c r="B3360" s="423"/>
      <c r="C3360" s="423"/>
      <c r="D3360" s="423"/>
      <c r="E3360" s="423"/>
      <c r="F3360" s="293" t="s">
        <v>890</v>
      </c>
      <c r="G3360">
        <f>'Форма ОУ ФГОС ООО, кадры 5-11'!D31</f>
        <v>0</v>
      </c>
    </row>
    <row r="3361" spans="1:7" ht="15" customHeight="1">
      <c r="A3361" s="423" t="s">
        <v>1139</v>
      </c>
      <c r="B3361" s="423"/>
      <c r="C3361" s="423"/>
      <c r="D3361" s="423"/>
      <c r="E3361" s="423"/>
      <c r="F3361" s="293" t="s">
        <v>890</v>
      </c>
      <c r="G3361">
        <f>'Форма ОУ ФГОС ООО, кадры 5-11'!D32</f>
        <v>2</v>
      </c>
    </row>
    <row r="3362" spans="1:7" ht="15" customHeight="1">
      <c r="A3362" s="423" t="s">
        <v>857</v>
      </c>
      <c r="B3362" s="423"/>
      <c r="C3362" s="423"/>
      <c r="D3362" s="423"/>
      <c r="E3362" s="423"/>
      <c r="F3362" s="293" t="s">
        <v>890</v>
      </c>
      <c r="G3362">
        <f>'Форма ОУ ФГОС ООО, кадры 5-11'!D33</f>
        <v>1</v>
      </c>
    </row>
    <row r="3363" spans="1:7" ht="15" customHeight="1">
      <c r="A3363" s="423" t="s">
        <v>858</v>
      </c>
      <c r="B3363" s="423"/>
      <c r="C3363" s="423"/>
      <c r="D3363" s="423"/>
      <c r="E3363" s="423"/>
      <c r="F3363" s="293" t="s">
        <v>890</v>
      </c>
      <c r="G3363">
        <f>'Форма ОУ ФГОС ООО, кадры 5-11'!D34</f>
        <v>3</v>
      </c>
    </row>
    <row r="3364" spans="1:7" ht="15" customHeight="1">
      <c r="A3364" s="423" t="s">
        <v>859</v>
      </c>
      <c r="B3364" s="423"/>
      <c r="C3364" s="423"/>
      <c r="D3364" s="423"/>
      <c r="E3364" s="423"/>
      <c r="F3364" s="293" t="s">
        <v>890</v>
      </c>
      <c r="G3364">
        <f>'Форма ОУ ФГОС ООО, кадры 5-11'!D35</f>
        <v>7</v>
      </c>
    </row>
    <row r="3365" spans="1:7" ht="15" customHeight="1">
      <c r="A3365" s="423" t="s">
        <v>860</v>
      </c>
      <c r="B3365" s="423"/>
      <c r="C3365" s="423"/>
      <c r="D3365" s="423"/>
      <c r="E3365" s="423"/>
      <c r="F3365" s="293" t="s">
        <v>890</v>
      </c>
      <c r="G3365">
        <f>'Форма ОУ ФГОС ООО, кадры 5-11'!D36</f>
        <v>1</v>
      </c>
    </row>
    <row r="3366" spans="1:7" ht="15" customHeight="1">
      <c r="A3366" s="423" t="s">
        <v>861</v>
      </c>
      <c r="B3366" s="423"/>
      <c r="C3366" s="423"/>
      <c r="D3366" s="423"/>
      <c r="E3366" s="423"/>
      <c r="F3366" s="293" t="s">
        <v>890</v>
      </c>
      <c r="G3366">
        <f>'Форма ОУ ФГОС ООО, кадры 5-11'!D37</f>
        <v>0</v>
      </c>
    </row>
    <row r="3367" spans="1:7" ht="15" customHeight="1">
      <c r="A3367" s="423" t="s">
        <v>862</v>
      </c>
      <c r="B3367" s="423"/>
      <c r="C3367" s="423"/>
      <c r="D3367" s="423"/>
      <c r="E3367" s="423"/>
      <c r="F3367" s="293" t="s">
        <v>890</v>
      </c>
      <c r="G3367">
        <f>'Форма ОУ ФГОС ООО, кадры 5-11'!D38</f>
        <v>2</v>
      </c>
    </row>
    <row r="3368" spans="1:7" ht="15" customHeight="1">
      <c r="A3368" s="423" t="s">
        <v>863</v>
      </c>
      <c r="B3368" s="423"/>
      <c r="C3368" s="423"/>
      <c r="D3368" s="423"/>
      <c r="E3368" s="423"/>
      <c r="F3368" s="293" t="s">
        <v>890</v>
      </c>
      <c r="G3368">
        <f>'Форма ОУ ФГОС ООО, кадры 5-11'!D39</f>
        <v>2</v>
      </c>
    </row>
    <row r="3369" spans="1:7" ht="15" customHeight="1">
      <c r="A3369" s="423" t="s">
        <v>864</v>
      </c>
      <c r="B3369" s="423"/>
      <c r="C3369" s="423"/>
      <c r="D3369" s="423"/>
      <c r="E3369" s="423"/>
      <c r="F3369" s="293" t="s">
        <v>890</v>
      </c>
      <c r="G3369">
        <f>'Форма ОУ ФГОС ООО, кадры 5-11'!D40</f>
        <v>2</v>
      </c>
    </row>
    <row r="3370" spans="1:7" ht="15" customHeight="1">
      <c r="A3370" s="423" t="s">
        <v>1140</v>
      </c>
      <c r="B3370" s="423"/>
      <c r="C3370" s="423"/>
      <c r="D3370" s="423"/>
      <c r="E3370" s="423"/>
      <c r="F3370" s="293" t="s">
        <v>890</v>
      </c>
      <c r="G3370">
        <f>'Форма ОУ ФГОС ООО, кадры 5-11'!D41</f>
        <v>0</v>
      </c>
    </row>
    <row r="3371" spans="1:7" ht="15" customHeight="1">
      <c r="A3371" s="423" t="s">
        <v>1141</v>
      </c>
      <c r="B3371" s="423"/>
      <c r="C3371" s="423"/>
      <c r="D3371" s="423"/>
      <c r="E3371" s="423"/>
      <c r="F3371" s="293" t="s">
        <v>890</v>
      </c>
      <c r="G3371">
        <f>'Форма ОУ ФГОС ООО, кадры 5-11'!D42</f>
        <v>1</v>
      </c>
    </row>
    <row r="3372" spans="1:7" ht="15" customHeight="1">
      <c r="A3372" s="423" t="s">
        <v>1142</v>
      </c>
      <c r="B3372" s="423"/>
      <c r="C3372" s="423"/>
      <c r="D3372" s="423"/>
      <c r="E3372" s="423"/>
      <c r="F3372" s="293" t="s">
        <v>890</v>
      </c>
      <c r="G3372">
        <f>'Форма ОУ ФГОС ООО, кадры 5-11'!D43</f>
        <v>5</v>
      </c>
    </row>
    <row r="3373" spans="1:7" ht="15" customHeight="1">
      <c r="A3373" s="423" t="s">
        <v>867</v>
      </c>
      <c r="B3373" s="423"/>
      <c r="C3373" s="423"/>
      <c r="D3373" s="423"/>
      <c r="E3373" s="423"/>
      <c r="F3373" s="293" t="s">
        <v>890</v>
      </c>
      <c r="G3373">
        <f>'Форма ОУ ФГОС ООО, кадры 5-11'!D44</f>
        <v>6</v>
      </c>
    </row>
    <row r="3374" spans="1:7" ht="15" customHeight="1">
      <c r="A3374" s="423" t="s">
        <v>1143</v>
      </c>
      <c r="B3374" s="423"/>
      <c r="C3374" s="423"/>
      <c r="D3374" s="423"/>
      <c r="E3374" s="423"/>
      <c r="F3374" s="293" t="s">
        <v>890</v>
      </c>
      <c r="G3374">
        <f>'Форма ОУ ФГОС ООО, кадры 5-11'!D45</f>
        <v>4</v>
      </c>
    </row>
    <row r="3375" spans="1:7" ht="15" customHeight="1">
      <c r="A3375" s="423" t="s">
        <v>1144</v>
      </c>
      <c r="B3375" s="423"/>
      <c r="C3375" s="423"/>
      <c r="D3375" s="423"/>
      <c r="E3375" s="423"/>
      <c r="F3375" s="293" t="s">
        <v>890</v>
      </c>
      <c r="G3375">
        <f>'Форма ОУ ФГОС ООО, кадры 5-11'!D46</f>
        <v>4</v>
      </c>
    </row>
    <row r="3376" spans="1:7" ht="15" customHeight="1">
      <c r="A3376" s="423" t="s">
        <v>1145</v>
      </c>
      <c r="B3376" s="423"/>
      <c r="C3376" s="423"/>
      <c r="D3376" s="423"/>
      <c r="E3376" s="423"/>
      <c r="F3376" s="293" t="s">
        <v>890</v>
      </c>
      <c r="G3376">
        <f>'Форма ОУ ФГОС ООО, кадры 5-11'!D47</f>
        <v>0</v>
      </c>
    </row>
    <row r="3377" spans="1:7" ht="15" customHeight="1">
      <c r="A3377" s="423" t="s">
        <v>1146</v>
      </c>
      <c r="B3377" s="423"/>
      <c r="C3377" s="423"/>
      <c r="D3377" s="423"/>
      <c r="E3377" s="423"/>
      <c r="F3377" s="293" t="s">
        <v>890</v>
      </c>
      <c r="G3377">
        <f>'Форма ОУ ФГОС ООО, кадры 5-11'!D48</f>
        <v>7</v>
      </c>
    </row>
    <row r="3378" spans="1:7" ht="15" customHeight="1">
      <c r="A3378" s="423" t="s">
        <v>1147</v>
      </c>
      <c r="B3378" s="423"/>
      <c r="C3378" s="423"/>
      <c r="D3378" s="423"/>
      <c r="E3378" s="423"/>
      <c r="F3378" s="293" t="s">
        <v>890</v>
      </c>
      <c r="G3378">
        <f>'Форма ОУ ФГОС ООО, кадры 5-11'!D49</f>
        <v>7</v>
      </c>
    </row>
    <row r="3379" spans="1:7" ht="15" customHeight="1">
      <c r="A3379" s="424" t="s">
        <v>1519</v>
      </c>
      <c r="B3379" s="424"/>
      <c r="C3379" s="424"/>
      <c r="D3379" s="424"/>
      <c r="E3379" s="424"/>
      <c r="F3379" s="293" t="s">
        <v>890</v>
      </c>
      <c r="G3379">
        <f>'Форма ОУ ФГОС ООО, кадры 5-11'!D50</f>
        <v>0</v>
      </c>
    </row>
    <row r="3380" spans="1:7" ht="15" customHeight="1">
      <c r="A3380" s="423" t="s">
        <v>874</v>
      </c>
      <c r="B3380" s="423"/>
      <c r="C3380" s="423"/>
      <c r="D3380" s="423"/>
      <c r="E3380" s="423"/>
      <c r="F3380" s="293" t="s">
        <v>890</v>
      </c>
      <c r="G3380">
        <f>'Форма ОУ ФГОС ООО, кадры 5-11'!D51</f>
        <v>0</v>
      </c>
    </row>
    <row r="3381" spans="1:7" ht="15" customHeight="1">
      <c r="A3381" s="423" t="s">
        <v>875</v>
      </c>
      <c r="B3381" s="423"/>
      <c r="C3381" s="423"/>
      <c r="D3381" s="423"/>
      <c r="E3381" s="423"/>
      <c r="F3381" s="293" t="s">
        <v>890</v>
      </c>
      <c r="G3381">
        <f>'Форма ОУ ФГОС ООО, кадры 5-11'!D52</f>
        <v>0</v>
      </c>
    </row>
    <row r="3382" spans="1:7" ht="15" customHeight="1">
      <c r="A3382" s="423" t="s">
        <v>876</v>
      </c>
      <c r="B3382" s="423"/>
      <c r="C3382" s="423"/>
      <c r="D3382" s="423"/>
      <c r="E3382" s="423"/>
      <c r="F3382" s="293" t="s">
        <v>890</v>
      </c>
      <c r="G3382">
        <f>'Форма ОУ ФГОС ООО, кадры 5-11'!D53</f>
        <v>1</v>
      </c>
    </row>
    <row r="3383" spans="1:7" ht="15" customHeight="1">
      <c r="A3383" s="423" t="s">
        <v>877</v>
      </c>
      <c r="B3383" s="423"/>
      <c r="C3383" s="423"/>
      <c r="D3383" s="423"/>
      <c r="E3383" s="423"/>
      <c r="F3383" s="293" t="s">
        <v>890</v>
      </c>
      <c r="G3383">
        <f>'Форма ОУ ФГОС ООО, кадры 5-11'!D54</f>
        <v>3</v>
      </c>
    </row>
    <row r="3384" spans="1:7" ht="15" customHeight="1">
      <c r="A3384" s="423" t="s">
        <v>878</v>
      </c>
      <c r="B3384" s="423"/>
      <c r="C3384" s="423"/>
      <c r="D3384" s="423"/>
      <c r="E3384" s="423"/>
      <c r="F3384" s="293" t="s">
        <v>890</v>
      </c>
      <c r="G3384">
        <f>'Форма ОУ ФГОС ООО, кадры 5-11'!D55</f>
        <v>9</v>
      </c>
    </row>
    <row r="3385" spans="1:7" ht="15" customHeight="1">
      <c r="A3385" s="423" t="s">
        <v>879</v>
      </c>
      <c r="B3385" s="423"/>
      <c r="C3385" s="423"/>
      <c r="D3385" s="423"/>
      <c r="E3385" s="423"/>
      <c r="F3385" s="293" t="s">
        <v>890</v>
      </c>
      <c r="G3385">
        <f>'Форма ОУ ФГОС ООО, кадры 5-11'!D56</f>
        <v>7</v>
      </c>
    </row>
    <row r="3386" spans="1:7" ht="15" customHeight="1">
      <c r="A3386" s="423" t="s">
        <v>880</v>
      </c>
      <c r="B3386" s="423"/>
      <c r="C3386" s="423"/>
      <c r="D3386" s="423"/>
      <c r="E3386" s="423"/>
      <c r="F3386" s="293" t="s">
        <v>890</v>
      </c>
      <c r="G3386">
        <f>'Форма ОУ ФГОС ООО, кадры 5-11'!D57</f>
        <v>0</v>
      </c>
    </row>
    <row r="3387" spans="1:7" ht="15" customHeight="1">
      <c r="A3387" s="423" t="s">
        <v>881</v>
      </c>
      <c r="B3387" s="423"/>
      <c r="C3387" s="423"/>
      <c r="D3387" s="423"/>
      <c r="E3387" s="423"/>
      <c r="F3387" s="293" t="s">
        <v>890</v>
      </c>
      <c r="G3387">
        <f>'Форма ОУ ФГОС ООО, кадры 5-11'!D58</f>
        <v>0</v>
      </c>
    </row>
    <row r="3388" spans="1:7" ht="15" customHeight="1">
      <c r="A3388" s="422" t="s">
        <v>1520</v>
      </c>
      <c r="B3388" s="422"/>
      <c r="C3388" s="422"/>
      <c r="D3388" s="422"/>
      <c r="E3388" s="422"/>
      <c r="F3388" s="422"/>
      <c r="G3388" t="str">
        <f>'Форма ОУ  ФГОС СОО'!C6</f>
        <v>Догойда</v>
      </c>
    </row>
    <row r="3389" spans="1:7" ht="15" customHeight="1">
      <c r="A3389" s="421" t="s">
        <v>802</v>
      </c>
      <c r="B3389" s="421"/>
      <c r="C3389" s="421"/>
      <c r="D3389" s="421"/>
      <c r="E3389" s="421"/>
      <c r="F3389" s="421"/>
      <c r="G3389" t="str">
        <f>'Форма ОУ  ФГОС СОО'!C7</f>
        <v>Людмила</v>
      </c>
    </row>
    <row r="3390" spans="1:7" ht="15" customHeight="1">
      <c r="A3390" s="421" t="s">
        <v>803</v>
      </c>
      <c r="B3390" s="421"/>
      <c r="C3390" s="421"/>
      <c r="D3390" s="421"/>
      <c r="E3390" s="421"/>
      <c r="F3390" s="421"/>
      <c r="G3390" t="str">
        <f>'Форма ОУ  ФГОС СОО'!C8</f>
        <v>Михайловна</v>
      </c>
    </row>
    <row r="3391" spans="1:7" ht="15" customHeight="1">
      <c r="A3391" s="422" t="s">
        <v>804</v>
      </c>
      <c r="B3391" s="422"/>
      <c r="C3391" s="422"/>
      <c r="D3391" s="422"/>
      <c r="E3391" s="422"/>
      <c r="F3391" s="422"/>
      <c r="G3391" t="str">
        <f>'Форма ОУ  ФГОС СОО'!C9</f>
        <v>8(87951)-48-4-37</v>
      </c>
    </row>
    <row r="3392" spans="1:7" ht="15" customHeight="1">
      <c r="A3392" s="422" t="s">
        <v>805</v>
      </c>
      <c r="B3392" s="422"/>
      <c r="C3392" s="422"/>
      <c r="D3392" s="422"/>
      <c r="E3392" s="422"/>
      <c r="F3392" s="422"/>
      <c r="G3392" t="str">
        <f>'Форма ОУ  ФГОС СОО'!C10</f>
        <v>dogoydal@mail.ru</v>
      </c>
    </row>
    <row r="3393" spans="1:7" ht="15" customHeight="1">
      <c r="A3393" s="422" t="s">
        <v>809</v>
      </c>
      <c r="B3393" s="422"/>
      <c r="C3393" s="422"/>
      <c r="D3393" s="422"/>
      <c r="E3393" s="422"/>
      <c r="F3393" s="422"/>
      <c r="G3393">
        <f>'Форма ОУ  ФГОС СОО'!C11</f>
        <v>3</v>
      </c>
    </row>
    <row r="3394" spans="1:7" ht="15" customHeight="1">
      <c r="A3394" s="422" t="s">
        <v>821</v>
      </c>
      <c r="B3394" s="422"/>
      <c r="C3394" s="422"/>
      <c r="D3394" s="422"/>
      <c r="E3394" s="422"/>
      <c r="F3394" s="422"/>
      <c r="G3394">
        <f>'Форма ОУ  ФГОС СОО'!C12</f>
        <v>2</v>
      </c>
    </row>
    <row r="3395" spans="1:7" ht="15" customHeight="1">
      <c r="A3395" s="422" t="s">
        <v>822</v>
      </c>
      <c r="B3395" s="422"/>
      <c r="C3395" s="422"/>
      <c r="D3395" s="422"/>
      <c r="E3395" s="422"/>
      <c r="F3395" s="422"/>
      <c r="G3395">
        <f>'Форма ОУ  ФГОС СОО'!C13</f>
        <v>1</v>
      </c>
    </row>
    <row r="3396" spans="1:7" ht="15" customHeight="1">
      <c r="A3396" s="422" t="s">
        <v>1521</v>
      </c>
      <c r="B3396" s="422"/>
      <c r="C3396" s="422"/>
      <c r="D3396" s="422"/>
      <c r="E3396" s="422"/>
      <c r="F3396" s="422"/>
      <c r="G3396">
        <f>'Форма ОУ  ФГОС СОО'!C14</f>
        <v>57</v>
      </c>
    </row>
    <row r="3397" spans="1:7" ht="15" customHeight="1">
      <c r="A3397" s="422" t="s">
        <v>1522</v>
      </c>
      <c r="B3397" s="422"/>
      <c r="C3397" s="422"/>
      <c r="D3397" s="422"/>
      <c r="E3397" s="422"/>
      <c r="F3397" s="422"/>
      <c r="G3397">
        <f>'Форма ОУ  ФГОС СОО'!C15</f>
        <v>37</v>
      </c>
    </row>
    <row r="3398" spans="1:7" ht="15" customHeight="1">
      <c r="A3398" s="422" t="s">
        <v>1523</v>
      </c>
      <c r="B3398" s="422"/>
      <c r="C3398" s="422"/>
      <c r="D3398" s="422"/>
      <c r="E3398" s="422"/>
      <c r="F3398" s="422"/>
      <c r="G3398">
        <f>'Форма ОУ  ФГОС СОО'!C16</f>
        <v>20</v>
      </c>
    </row>
    <row r="3399" spans="1:7" ht="26.25" customHeight="1">
      <c r="A3399" s="419" t="s">
        <v>1524</v>
      </c>
      <c r="B3399" s="419"/>
      <c r="C3399" s="419"/>
      <c r="D3399" s="419"/>
      <c r="E3399" s="420" t="s">
        <v>1525</v>
      </c>
      <c r="F3399" s="420"/>
      <c r="G3399" t="str">
        <f>'Форма ОУ  ФГОС СОО'!D44</f>
        <v>да</v>
      </c>
    </row>
    <row r="3400" spans="1:7" ht="26.25" customHeight="1">
      <c r="A3400" s="419"/>
      <c r="B3400" s="419"/>
      <c r="C3400" s="419"/>
      <c r="D3400" s="419"/>
      <c r="E3400" s="420" t="s">
        <v>1202</v>
      </c>
      <c r="F3400" s="420"/>
      <c r="G3400" t="str">
        <f>'Форма ОУ  ФГОС СОО'!D45</f>
        <v>да</v>
      </c>
    </row>
    <row r="3401" spans="1:7" ht="26.25" customHeight="1">
      <c r="A3401" s="419"/>
      <c r="B3401" s="419"/>
      <c r="C3401" s="419"/>
      <c r="D3401" s="419"/>
      <c r="E3401" s="420" t="s">
        <v>1203</v>
      </c>
      <c r="F3401" s="420"/>
      <c r="G3401" t="str">
        <f>'Форма ОУ  ФГОС СОО'!D46</f>
        <v>да</v>
      </c>
    </row>
    <row r="3402" spans="1:7" ht="26.25" customHeight="1">
      <c r="A3402" s="419"/>
      <c r="B3402" s="419"/>
      <c r="C3402" s="419"/>
      <c r="D3402" s="419"/>
      <c r="E3402" s="420" t="s">
        <v>1204</v>
      </c>
      <c r="F3402" s="420"/>
      <c r="G3402" t="str">
        <f>'Форма ОУ  ФГОС СОО'!D47</f>
        <v>да</v>
      </c>
    </row>
    <row r="3403" spans="1:7" ht="26.25" customHeight="1">
      <c r="A3403" s="419"/>
      <c r="B3403" s="419"/>
      <c r="C3403" s="419"/>
      <c r="D3403" s="419"/>
      <c r="E3403" s="420" t="s">
        <v>1205</v>
      </c>
      <c r="F3403" s="420"/>
      <c r="G3403" t="str">
        <f>'Форма ОУ  ФГОС СОО'!D48</f>
        <v>нет</v>
      </c>
    </row>
    <row r="3404" spans="1:7" ht="26.25" customHeight="1">
      <c r="A3404" s="419"/>
      <c r="B3404" s="419"/>
      <c r="C3404" s="419"/>
      <c r="D3404" s="419"/>
      <c r="E3404" s="420" t="s">
        <v>1206</v>
      </c>
      <c r="F3404" s="420"/>
      <c r="G3404" t="str">
        <f>'Форма ОУ  ФГОС СОО'!D49</f>
        <v>нет</v>
      </c>
    </row>
    <row r="3405" spans="1:7" ht="26.25" customHeight="1">
      <c r="A3405" s="419"/>
      <c r="B3405" s="419"/>
      <c r="C3405" s="419"/>
      <c r="D3405" s="419"/>
      <c r="E3405" s="420" t="s">
        <v>1207</v>
      </c>
      <c r="F3405" s="420"/>
      <c r="G3405" t="str">
        <f>'Форма ОУ  ФГОС СОО'!D50</f>
        <v>да</v>
      </c>
    </row>
    <row r="3406" spans="1:7" ht="26.25" customHeight="1">
      <c r="A3406" s="419"/>
      <c r="B3406" s="419"/>
      <c r="C3406" s="419"/>
      <c r="D3406" s="419"/>
      <c r="E3406" s="420" t="s">
        <v>1208</v>
      </c>
      <c r="F3406" s="420"/>
      <c r="G3406" t="str">
        <f>'Форма ОУ  ФГОС СОО'!D51</f>
        <v>да</v>
      </c>
    </row>
    <row r="3407" spans="1:7" ht="26.25" customHeight="1">
      <c r="A3407" s="419"/>
      <c r="B3407" s="419"/>
      <c r="C3407" s="419"/>
      <c r="D3407" s="419"/>
      <c r="E3407" s="420" t="s">
        <v>1209</v>
      </c>
      <c r="F3407" s="420"/>
      <c r="G3407" t="str">
        <f>'Форма ОУ  ФГОС СОО'!D52</f>
        <v>да</v>
      </c>
    </row>
    <row r="3408" spans="1:7" ht="26.25" customHeight="1">
      <c r="A3408" s="419"/>
      <c r="B3408" s="419"/>
      <c r="C3408" s="419"/>
      <c r="D3408" s="419"/>
      <c r="E3408" s="420" t="s">
        <v>1526</v>
      </c>
      <c r="F3408" s="420"/>
      <c r="G3408" t="str">
        <f>'Форма ОУ  ФГОС СОО'!D53</f>
        <v>да</v>
      </c>
    </row>
    <row r="3409" spans="1:7" ht="26.25" customHeight="1">
      <c r="A3409" s="419"/>
      <c r="B3409" s="419"/>
      <c r="C3409" s="419"/>
      <c r="D3409" s="419"/>
      <c r="E3409" s="420" t="s">
        <v>1211</v>
      </c>
      <c r="F3409" s="420"/>
      <c r="G3409" t="str">
        <f>'Форма ОУ  ФГОС СОО'!D54</f>
        <v>да</v>
      </c>
    </row>
    <row r="3410" spans="1:7" ht="26.25" customHeight="1">
      <c r="A3410" s="419"/>
      <c r="B3410" s="419"/>
      <c r="C3410" s="419"/>
      <c r="D3410" s="419"/>
      <c r="E3410" s="420" t="s">
        <v>1212</v>
      </c>
      <c r="F3410" s="420"/>
      <c r="G3410" t="str">
        <f>'Форма ОУ  ФГОС СОО'!D55</f>
        <v>да</v>
      </c>
    </row>
    <row r="3411" spans="1:7" ht="26.25" customHeight="1">
      <c r="A3411" s="419"/>
      <c r="B3411" s="419"/>
      <c r="C3411" s="419"/>
      <c r="D3411" s="419"/>
      <c r="E3411" s="418" t="s">
        <v>1213</v>
      </c>
      <c r="F3411" s="418"/>
      <c r="G3411" t="str">
        <f>'Форма ОУ  ФГОС СОО'!D56</f>
        <v>да</v>
      </c>
    </row>
    <row r="3412" spans="1:7" ht="26.25" customHeight="1">
      <c r="A3412" s="419"/>
      <c r="B3412" s="419"/>
      <c r="C3412" s="419"/>
      <c r="D3412" s="419"/>
      <c r="E3412" s="418" t="s">
        <v>1214</v>
      </c>
      <c r="F3412" s="418"/>
      <c r="G3412">
        <f>'Форма ОУ  ФГОС СОО'!D57</f>
        <v>0</v>
      </c>
    </row>
    <row r="3413" spans="1:7" ht="26.25" customHeight="1">
      <c r="A3413" s="419"/>
      <c r="B3413" s="419"/>
      <c r="C3413" s="419"/>
      <c r="D3413" s="419"/>
      <c r="E3413" s="418" t="s">
        <v>1215</v>
      </c>
      <c r="F3413" s="418"/>
      <c r="G3413" t="str">
        <f>'Форма ОУ  ФГОС СОО'!D58</f>
        <v>да</v>
      </c>
    </row>
    <row r="3414" spans="1:7" ht="26.25" customHeight="1">
      <c r="A3414" s="419"/>
      <c r="B3414" s="419"/>
      <c r="C3414" s="419"/>
      <c r="D3414" s="419"/>
      <c r="E3414" s="418" t="s">
        <v>1216</v>
      </c>
      <c r="F3414" s="418"/>
      <c r="G3414">
        <f>'Форма ОУ  ФГОС СОО'!D59</f>
        <v>0</v>
      </c>
    </row>
    <row r="3415" spans="1:7" ht="26.25" customHeight="1">
      <c r="A3415" s="419"/>
      <c r="B3415" s="419"/>
      <c r="C3415" s="419"/>
      <c r="D3415" s="419"/>
      <c r="E3415" s="418" t="s">
        <v>1217</v>
      </c>
      <c r="F3415" s="418"/>
      <c r="G3415" t="str">
        <f>'Форма ОУ  ФГОС СОО'!D60</f>
        <v>да</v>
      </c>
    </row>
    <row r="3416" spans="1:7" ht="26.25" customHeight="1">
      <c r="A3416" s="419"/>
      <c r="B3416" s="419"/>
      <c r="C3416" s="419"/>
      <c r="D3416" s="419"/>
      <c r="E3416" s="418" t="s">
        <v>1218</v>
      </c>
      <c r="F3416" s="418"/>
      <c r="G3416" t="str">
        <f>'Форма ОУ  ФГОС СОО'!D61</f>
        <v>да</v>
      </c>
    </row>
    <row r="3417" spans="1:7" ht="26.25" customHeight="1">
      <c r="A3417" s="419"/>
      <c r="B3417" s="419"/>
      <c r="C3417" s="419"/>
      <c r="D3417" s="419"/>
      <c r="E3417" s="418" t="s">
        <v>1219</v>
      </c>
      <c r="F3417" s="418"/>
      <c r="G3417" t="str">
        <f>'Форма ОУ  ФГОС СОО'!D62</f>
        <v>да</v>
      </c>
    </row>
    <row r="3418" spans="1:7" ht="26.25" customHeight="1">
      <c r="A3418" s="419"/>
      <c r="B3418" s="419"/>
      <c r="C3418" s="419"/>
      <c r="D3418" s="419"/>
      <c r="E3418" s="420" t="s">
        <v>1527</v>
      </c>
      <c r="F3418" s="420"/>
      <c r="G3418" t="str">
        <f>'Форма ОУ  ФГОС СОО'!D63</f>
        <v>да</v>
      </c>
    </row>
    <row r="3419" spans="1:7" ht="26.25" customHeight="1">
      <c r="A3419" s="419"/>
      <c r="B3419" s="419"/>
      <c r="C3419" s="419"/>
      <c r="D3419" s="419"/>
      <c r="E3419" s="418" t="s">
        <v>1221</v>
      </c>
      <c r="F3419" s="418"/>
      <c r="G3419" t="str">
        <f>'Форма ОУ  ФГОС СОО'!D64</f>
        <v>да</v>
      </c>
    </row>
    <row r="3420" spans="1:7" ht="26.25" customHeight="1">
      <c r="A3420" s="419"/>
      <c r="B3420" s="419"/>
      <c r="C3420" s="419"/>
      <c r="D3420" s="419"/>
      <c r="E3420" s="418" t="s">
        <v>1222</v>
      </c>
      <c r="F3420" s="418"/>
      <c r="G3420" t="str">
        <f>'Форма ОУ  ФГОС СОО'!D65</f>
        <v>да</v>
      </c>
    </row>
    <row r="3421" spans="1:7" ht="26.25" customHeight="1">
      <c r="A3421" s="419"/>
      <c r="B3421" s="419"/>
      <c r="C3421" s="419"/>
      <c r="D3421" s="419"/>
      <c r="E3421" s="418" t="s">
        <v>1223</v>
      </c>
      <c r="F3421" s="418"/>
      <c r="G3421" t="str">
        <f>'Форма ОУ  ФГОС СОО'!D66</f>
        <v>да</v>
      </c>
    </row>
    <row r="3422" spans="1:7" ht="26.25" customHeight="1">
      <c r="A3422" s="419"/>
      <c r="B3422" s="419"/>
      <c r="C3422" s="419"/>
      <c r="D3422" s="419"/>
      <c r="E3422" s="418" t="s">
        <v>1224</v>
      </c>
      <c r="F3422" s="418"/>
      <c r="G3422" t="str">
        <f>'Форма ОУ  ФГОС СОО'!D67</f>
        <v>да</v>
      </c>
    </row>
    <row r="3423" spans="1:7" ht="26.25" customHeight="1">
      <c r="A3423" s="419"/>
      <c r="B3423" s="419"/>
      <c r="C3423" s="419"/>
      <c r="D3423" s="419"/>
      <c r="E3423" s="418" t="s">
        <v>1225</v>
      </c>
      <c r="F3423" s="418"/>
      <c r="G3423" t="str">
        <f>'Форма ОУ  ФГОС СОО'!D68</f>
        <v>да</v>
      </c>
    </row>
    <row r="3424" spans="1:7" ht="26.25" customHeight="1">
      <c r="A3424" s="419"/>
      <c r="B3424" s="419"/>
      <c r="C3424" s="419"/>
      <c r="D3424" s="419"/>
      <c r="E3424" s="418" t="s">
        <v>1226</v>
      </c>
      <c r="F3424" s="418"/>
      <c r="G3424" t="str">
        <f>'Форма ОУ  ФГОС СОО'!D69</f>
        <v>нет</v>
      </c>
    </row>
    <row r="3425" spans="1:7" ht="26.25" customHeight="1">
      <c r="A3425" s="419"/>
      <c r="B3425" s="419"/>
      <c r="C3425" s="419"/>
      <c r="D3425" s="419"/>
      <c r="E3425" s="420" t="s">
        <v>1528</v>
      </c>
      <c r="F3425" s="420"/>
      <c r="G3425" t="str">
        <f>'Форма ОУ  ФГОС СОО'!D70</f>
        <v>да</v>
      </c>
    </row>
    <row r="3426" spans="1:7" ht="26.25" customHeight="1">
      <c r="A3426" s="419"/>
      <c r="B3426" s="419"/>
      <c r="C3426" s="419"/>
      <c r="D3426" s="419"/>
      <c r="E3426" s="418" t="s">
        <v>1228</v>
      </c>
      <c r="F3426" s="418"/>
      <c r="G3426" t="str">
        <f>'Форма ОУ  ФГОС СОО'!D71</f>
        <v>да</v>
      </c>
    </row>
    <row r="3427" spans="1:7" ht="26.25" customHeight="1">
      <c r="A3427" s="419"/>
      <c r="B3427" s="419"/>
      <c r="C3427" s="419"/>
      <c r="D3427" s="419"/>
      <c r="E3427" s="418" t="s">
        <v>1229</v>
      </c>
      <c r="F3427" s="418"/>
      <c r="G3427" t="str">
        <f>'Форма ОУ  ФГОС СОО'!D72</f>
        <v>нет</v>
      </c>
    </row>
    <row r="3428" spans="1:7" ht="26.25" customHeight="1">
      <c r="A3428" s="419"/>
      <c r="B3428" s="419"/>
      <c r="C3428" s="419"/>
      <c r="D3428" s="419"/>
      <c r="E3428" s="418" t="s">
        <v>1230</v>
      </c>
      <c r="F3428" s="418"/>
      <c r="G3428" t="str">
        <f>'Форма ОУ  ФГОС СОО'!D73</f>
        <v>да</v>
      </c>
    </row>
    <row r="3429" spans="1:7" ht="26.25" customHeight="1">
      <c r="A3429" s="419"/>
      <c r="B3429" s="419"/>
      <c r="C3429" s="419"/>
      <c r="D3429" s="419"/>
      <c r="E3429" s="418" t="s">
        <v>1231</v>
      </c>
      <c r="F3429" s="418"/>
      <c r="G3429" t="str">
        <f>'Форма ОУ  ФГОС СОО'!D74</f>
        <v>нет</v>
      </c>
    </row>
    <row r="3430" spans="1:7" ht="26.25" customHeight="1">
      <c r="A3430" s="419"/>
      <c r="B3430" s="419"/>
      <c r="C3430" s="419"/>
      <c r="D3430" s="419"/>
      <c r="E3430" s="418" t="s">
        <v>1232</v>
      </c>
      <c r="F3430" s="418"/>
      <c r="G3430" t="str">
        <f>'Форма ОУ  ФГОС СОО'!D75</f>
        <v>да</v>
      </c>
    </row>
    <row r="3431" spans="1:7" ht="26.25" customHeight="1">
      <c r="A3431" s="419"/>
      <c r="B3431" s="419"/>
      <c r="C3431" s="419"/>
      <c r="D3431" s="419"/>
      <c r="E3431" s="418" t="s">
        <v>1233</v>
      </c>
      <c r="F3431" s="418"/>
      <c r="G3431" t="str">
        <f>'Форма ОУ  ФГОС СОО'!D76</f>
        <v>нет</v>
      </c>
    </row>
    <row r="3432" spans="1:7" ht="26.25" customHeight="1">
      <c r="A3432" s="419"/>
      <c r="B3432" s="419"/>
      <c r="C3432" s="419"/>
      <c r="D3432" s="419"/>
      <c r="E3432" s="418" t="s">
        <v>1234</v>
      </c>
      <c r="F3432" s="418"/>
      <c r="G3432" t="str">
        <f>'Форма ОУ  ФГОС СОО'!D77</f>
        <v>нет</v>
      </c>
    </row>
    <row r="3433" spans="1:7" ht="26.25" customHeight="1">
      <c r="A3433" s="419"/>
      <c r="B3433" s="419"/>
      <c r="C3433" s="419"/>
      <c r="D3433" s="419"/>
      <c r="E3433" s="418" t="s">
        <v>1235</v>
      </c>
      <c r="F3433" s="418"/>
      <c r="G3433" t="str">
        <f>'Форма ОУ  ФГОС СОО'!D78</f>
        <v>да</v>
      </c>
    </row>
    <row r="3434" spans="1:7" ht="26.25" customHeight="1">
      <c r="A3434" s="419"/>
      <c r="B3434" s="419"/>
      <c r="C3434" s="419"/>
      <c r="D3434" s="419"/>
      <c r="E3434" s="418" t="s">
        <v>1236</v>
      </c>
      <c r="F3434" s="418"/>
      <c r="G3434" t="str">
        <f>'Форма ОУ  ФГОС СОО'!D79</f>
        <v>да</v>
      </c>
    </row>
    <row r="3435" spans="1:7" ht="26.25" customHeight="1">
      <c r="A3435" s="419"/>
      <c r="B3435" s="419"/>
      <c r="C3435" s="419"/>
      <c r="D3435" s="419"/>
      <c r="E3435" s="418" t="s">
        <v>1237</v>
      </c>
      <c r="F3435" s="418"/>
      <c r="G3435" t="str">
        <f>'Форма ОУ  ФГОС СОО'!D80</f>
        <v>нет</v>
      </c>
    </row>
    <row r="3436" spans="1:7" ht="26.25" customHeight="1">
      <c r="A3436" s="419"/>
      <c r="B3436" s="419"/>
      <c r="C3436" s="419"/>
      <c r="D3436" s="419"/>
      <c r="E3436" s="418" t="s">
        <v>1238</v>
      </c>
      <c r="F3436" s="418"/>
      <c r="G3436" t="str">
        <f>'Форма ОУ  ФГОС СОО'!D81</f>
        <v>да</v>
      </c>
    </row>
    <row r="3437" spans="1:7" ht="26.25" customHeight="1">
      <c r="A3437" s="419"/>
      <c r="B3437" s="419"/>
      <c r="C3437" s="419"/>
      <c r="D3437" s="419"/>
      <c r="E3437" s="418" t="s">
        <v>1239</v>
      </c>
      <c r="F3437" s="418"/>
      <c r="G3437" t="str">
        <f>'Форма ОУ  ФГОС СОО'!D82</f>
        <v>да</v>
      </c>
    </row>
    <row r="3438" spans="1:7" ht="26.25" customHeight="1">
      <c r="A3438" s="419"/>
      <c r="B3438" s="419"/>
      <c r="C3438" s="419"/>
      <c r="D3438" s="419"/>
      <c r="E3438" s="418" t="s">
        <v>1240</v>
      </c>
      <c r="F3438" s="418"/>
      <c r="G3438" t="str">
        <f>'Форма ОУ  ФГОС СОО'!D83</f>
        <v>да</v>
      </c>
    </row>
    <row r="3439" spans="1:7" ht="26.25" customHeight="1">
      <c r="A3439" s="419"/>
      <c r="B3439" s="419"/>
      <c r="C3439" s="419"/>
      <c r="D3439" s="419"/>
      <c r="E3439" s="418" t="s">
        <v>1241</v>
      </c>
      <c r="F3439" s="418"/>
      <c r="G3439" t="str">
        <f>'Форма ОУ  ФГОС СОО'!D84</f>
        <v>нет</v>
      </c>
    </row>
    <row r="3440" spans="1:7" ht="26.25" customHeight="1">
      <c r="A3440" s="419"/>
      <c r="B3440" s="419"/>
      <c r="C3440" s="419"/>
      <c r="D3440" s="419"/>
      <c r="E3440" s="418" t="s">
        <v>1242</v>
      </c>
      <c r="F3440" s="418"/>
      <c r="G3440" t="str">
        <f>'Форма ОУ  ФГОС СОО'!D85</f>
        <v>нет</v>
      </c>
    </row>
    <row r="3441" spans="1:7" ht="26.25" customHeight="1">
      <c r="A3441" s="419"/>
      <c r="B3441" s="419"/>
      <c r="C3441" s="419"/>
      <c r="D3441" s="419"/>
      <c r="E3441" s="420" t="s">
        <v>1529</v>
      </c>
      <c r="F3441" s="420"/>
      <c r="G3441" t="str">
        <f>'Форма ОУ  ФГОС СОО'!D86</f>
        <v>да</v>
      </c>
    </row>
    <row r="3442" spans="1:7" ht="26.25" customHeight="1">
      <c r="A3442" s="419"/>
      <c r="B3442" s="419"/>
      <c r="C3442" s="419"/>
      <c r="D3442" s="419"/>
      <c r="E3442" s="418" t="s">
        <v>1244</v>
      </c>
      <c r="F3442" s="418"/>
      <c r="G3442" t="str">
        <f>'Форма ОУ  ФГОС СОО'!D87</f>
        <v>нет</v>
      </c>
    </row>
    <row r="3443" spans="1:7" ht="26.25" customHeight="1">
      <c r="A3443" s="419"/>
      <c r="B3443" s="419"/>
      <c r="C3443" s="419"/>
      <c r="D3443" s="419"/>
      <c r="E3443" s="418" t="s">
        <v>1245</v>
      </c>
      <c r="F3443" s="418"/>
      <c r="G3443" t="str">
        <f>'Форма ОУ  ФГОС СОО'!D88</f>
        <v>да</v>
      </c>
    </row>
    <row r="3444" spans="1:7" ht="26.25" customHeight="1">
      <c r="A3444" s="419"/>
      <c r="B3444" s="419"/>
      <c r="C3444" s="419"/>
      <c r="D3444" s="419"/>
      <c r="E3444" s="418" t="s">
        <v>1246</v>
      </c>
      <c r="F3444" s="418"/>
      <c r="G3444" t="str">
        <f>'Форма ОУ  ФГОС СОО'!D89</f>
        <v>нет</v>
      </c>
    </row>
    <row r="3445" spans="1:7" ht="26.25" customHeight="1">
      <c r="A3445" s="419"/>
      <c r="B3445" s="419"/>
      <c r="C3445" s="419"/>
      <c r="D3445" s="419"/>
      <c r="E3445" s="418" t="s">
        <v>1247</v>
      </c>
      <c r="F3445" s="418"/>
      <c r="G3445" t="str">
        <f>'Форма ОУ  ФГОС СОО'!D90</f>
        <v>нет</v>
      </c>
    </row>
    <row r="3446" spans="1:7" ht="26.25" customHeight="1">
      <c r="A3446" s="419"/>
      <c r="B3446" s="419"/>
      <c r="C3446" s="419"/>
      <c r="D3446" s="419"/>
      <c r="E3446" s="418" t="s">
        <v>1248</v>
      </c>
      <c r="F3446" s="418"/>
      <c r="G3446" t="str">
        <f>'Форма ОУ  ФГОС СОО'!D91</f>
        <v>да</v>
      </c>
    </row>
    <row r="3447" spans="1:7" ht="26.25" customHeight="1">
      <c r="A3447" s="419"/>
      <c r="B3447" s="419"/>
      <c r="C3447" s="419"/>
      <c r="D3447" s="419"/>
      <c r="E3447" s="418" t="s">
        <v>1249</v>
      </c>
      <c r="F3447" s="418"/>
      <c r="G3447" t="str">
        <f>'Форма ОУ  ФГОС СОО'!D92</f>
        <v>да</v>
      </c>
    </row>
    <row r="3448" spans="1:7" ht="26.25" customHeight="1">
      <c r="A3448" s="419"/>
      <c r="B3448" s="419"/>
      <c r="C3448" s="419"/>
      <c r="D3448" s="419"/>
      <c r="E3448" s="418" t="s">
        <v>1250</v>
      </c>
      <c r="F3448" s="418"/>
      <c r="G3448" t="str">
        <f>'Форма ОУ  ФГОС СОО'!D93</f>
        <v>нет</v>
      </c>
    </row>
    <row r="3449" spans="1:7" ht="26.25" customHeight="1">
      <c r="A3449" s="419"/>
      <c r="B3449" s="419"/>
      <c r="C3449" s="419"/>
      <c r="D3449" s="419"/>
      <c r="E3449" s="420" t="s">
        <v>1530</v>
      </c>
      <c r="F3449" s="420"/>
      <c r="G3449" t="str">
        <f>'Форма ОУ  ФГОС СОО'!D94</f>
        <v>да</v>
      </c>
    </row>
    <row r="3450" spans="1:7" ht="26.25" customHeight="1">
      <c r="A3450" s="419"/>
      <c r="B3450" s="419"/>
      <c r="C3450" s="419"/>
      <c r="D3450" s="419"/>
      <c r="E3450" s="418" t="s">
        <v>1252</v>
      </c>
      <c r="F3450" s="418"/>
      <c r="G3450" t="str">
        <f>'Форма ОУ  ФГОС СОО'!D95</f>
        <v>да</v>
      </c>
    </row>
    <row r="3451" spans="1:7" ht="26.25" customHeight="1">
      <c r="A3451" s="419"/>
      <c r="B3451" s="419"/>
      <c r="C3451" s="419"/>
      <c r="D3451" s="419"/>
      <c r="E3451" s="418" t="s">
        <v>1253</v>
      </c>
      <c r="F3451" s="418"/>
      <c r="G3451" t="str">
        <f>'Форма ОУ  ФГОС СОО'!D96</f>
        <v>да</v>
      </c>
    </row>
    <row r="3452" spans="1:7" ht="26.25" customHeight="1">
      <c r="A3452" s="419"/>
      <c r="B3452" s="419"/>
      <c r="C3452" s="419"/>
      <c r="D3452" s="419"/>
      <c r="E3452" s="418" t="s">
        <v>1254</v>
      </c>
      <c r="F3452" s="418"/>
      <c r="G3452" t="str">
        <f>'Форма ОУ  ФГОС СОО'!D97</f>
        <v>да</v>
      </c>
    </row>
    <row r="3453" spans="1:7" ht="26.25" customHeight="1">
      <c r="A3453" s="419"/>
      <c r="B3453" s="419"/>
      <c r="C3453" s="419"/>
      <c r="D3453" s="419"/>
      <c r="E3453" s="418" t="s">
        <v>1255</v>
      </c>
      <c r="F3453" s="418"/>
      <c r="G3453" t="str">
        <f>'Форма ОУ  ФГОС СОО'!D98</f>
        <v>нет</v>
      </c>
    </row>
    <row r="3454" spans="1:7" ht="26.25" customHeight="1">
      <c r="A3454" s="419"/>
      <c r="B3454" s="419"/>
      <c r="C3454" s="419"/>
      <c r="D3454" s="419"/>
      <c r="E3454" s="418" t="s">
        <v>1256</v>
      </c>
      <c r="F3454" s="418"/>
      <c r="G3454" t="str">
        <f>'Форма ОУ  ФГОС СОО'!D99</f>
        <v>нет</v>
      </c>
    </row>
    <row r="3455" spans="1:7" ht="26.25" customHeight="1">
      <c r="A3455" s="419" t="s">
        <v>1531</v>
      </c>
      <c r="B3455" s="419"/>
      <c r="C3455" s="419"/>
      <c r="D3455" s="419"/>
      <c r="E3455" s="418" t="s">
        <v>1258</v>
      </c>
      <c r="F3455" s="418"/>
      <c r="G3455" t="str">
        <f>'Форма ОУ  ФГОС СОО'!D100</f>
        <v>нет</v>
      </c>
    </row>
    <row r="3456" spans="1:7" ht="26.25" customHeight="1">
      <c r="A3456" s="419"/>
      <c r="B3456" s="419"/>
      <c r="C3456" s="419"/>
      <c r="D3456" s="419"/>
      <c r="E3456" s="418" t="s">
        <v>1259</v>
      </c>
      <c r="F3456" s="418"/>
      <c r="G3456" t="str">
        <f>'Форма ОУ  ФГОС СОО'!D101</f>
        <v>да</v>
      </c>
    </row>
    <row r="3457" spans="1:7" ht="26.25" customHeight="1">
      <c r="A3457" s="419"/>
      <c r="B3457" s="419"/>
      <c r="C3457" s="419"/>
      <c r="D3457" s="419"/>
      <c r="E3457" s="418" t="s">
        <v>1260</v>
      </c>
      <c r="F3457" s="418"/>
      <c r="G3457" t="str">
        <f>'Форма ОУ  ФГОС СОО'!D102</f>
        <v>да</v>
      </c>
    </row>
    <row r="3458" spans="1:7" ht="26.25" customHeight="1">
      <c r="A3458" s="419"/>
      <c r="B3458" s="419"/>
      <c r="C3458" s="419"/>
      <c r="D3458" s="419"/>
      <c r="E3458" s="418" t="s">
        <v>1261</v>
      </c>
      <c r="F3458" s="418"/>
      <c r="G3458" t="str">
        <f>'Форма ОУ  ФГОС СОО'!D103</f>
        <v>нет</v>
      </c>
    </row>
    <row r="3459" spans="1:7" ht="26.25" customHeight="1">
      <c r="A3459" s="419"/>
      <c r="B3459" s="419"/>
      <c r="C3459" s="419"/>
      <c r="D3459" s="419"/>
      <c r="E3459" s="418" t="s">
        <v>1262</v>
      </c>
      <c r="F3459" s="418"/>
      <c r="G3459" t="str">
        <f>'Форма ОУ  ФГОС СОО'!D104</f>
        <v>да</v>
      </c>
    </row>
    <row r="3460" spans="1:7" ht="26.25" customHeight="1">
      <c r="A3460" s="419"/>
      <c r="B3460" s="419"/>
      <c r="C3460" s="419"/>
      <c r="D3460" s="419"/>
      <c r="E3460" s="418" t="s">
        <v>1263</v>
      </c>
      <c r="F3460" s="418"/>
      <c r="G3460" t="str">
        <f>'Форма ОУ  ФГОС СОО'!D105</f>
        <v>да</v>
      </c>
    </row>
    <row r="3461" spans="1:7" ht="26.25" customHeight="1">
      <c r="A3461" s="419"/>
      <c r="B3461" s="419"/>
      <c r="C3461" s="419"/>
      <c r="D3461" s="419"/>
      <c r="E3461" s="418" t="s">
        <v>1264</v>
      </c>
      <c r="F3461" s="418"/>
      <c r="G3461" t="str">
        <f>'Форма ОУ  ФГОС СОО'!D106</f>
        <v>нет</v>
      </c>
    </row>
    <row r="3462" spans="1:7" ht="26.25" customHeight="1">
      <c r="A3462" s="419"/>
      <c r="B3462" s="419"/>
      <c r="C3462" s="419"/>
      <c r="D3462" s="419"/>
      <c r="E3462" s="418" t="s">
        <v>1265</v>
      </c>
      <c r="F3462" s="418"/>
      <c r="G3462" t="str">
        <f>'Форма ОУ  ФГОС СОО'!D107</f>
        <v>да</v>
      </c>
    </row>
    <row r="3463" spans="1:7" ht="26.25" customHeight="1">
      <c r="A3463" s="419"/>
      <c r="B3463" s="419"/>
      <c r="C3463" s="419"/>
      <c r="D3463" s="419"/>
      <c r="E3463" s="418" t="s">
        <v>1266</v>
      </c>
      <c r="F3463" s="418"/>
      <c r="G3463" t="str">
        <f>'Форма ОУ  ФГОС СОО'!D108</f>
        <v>нет</v>
      </c>
    </row>
    <row r="3464" spans="1:7" ht="26.25" customHeight="1">
      <c r="A3464" s="419"/>
      <c r="B3464" s="419"/>
      <c r="C3464" s="419"/>
      <c r="D3464" s="419"/>
      <c r="E3464" s="418" t="s">
        <v>1267</v>
      </c>
      <c r="F3464" s="418"/>
      <c r="G3464" t="str">
        <f>'Форма ОУ  ФГОС СОО'!D109</f>
        <v>нет</v>
      </c>
    </row>
    <row r="3465" spans="1:7" ht="26.25" customHeight="1">
      <c r="A3465" s="419"/>
      <c r="B3465" s="419"/>
      <c r="C3465" s="419"/>
      <c r="D3465" s="419"/>
      <c r="E3465" s="418" t="s">
        <v>1268</v>
      </c>
      <c r="F3465" s="418"/>
      <c r="G3465" t="str">
        <f>'Форма ОУ  ФГОС СОО'!D110</f>
        <v>нет</v>
      </c>
    </row>
    <row r="3466" spans="1:7" ht="26.25" customHeight="1">
      <c r="A3466" s="419"/>
      <c r="B3466" s="419"/>
      <c r="C3466" s="419"/>
      <c r="D3466" s="419"/>
      <c r="E3466" s="418" t="s">
        <v>1269</v>
      </c>
      <c r="F3466" s="418"/>
      <c r="G3466" t="str">
        <f>'Форма ОУ  ФГОС СОО'!D111</f>
        <v>нет</v>
      </c>
    </row>
    <row r="3467" spans="1:7" ht="26.25" customHeight="1">
      <c r="A3467" s="419"/>
      <c r="B3467" s="419"/>
      <c r="C3467" s="419"/>
      <c r="D3467" s="419"/>
      <c r="E3467" s="418" t="s">
        <v>1270</v>
      </c>
      <c r="F3467" s="418"/>
      <c r="G3467" t="str">
        <f>'Форма ОУ  ФГОС СОО'!D112</f>
        <v>да</v>
      </c>
    </row>
    <row r="3468" spans="1:7" ht="26.25" customHeight="1">
      <c r="A3468" s="419"/>
      <c r="B3468" s="419"/>
      <c r="C3468" s="419"/>
      <c r="D3468" s="419"/>
      <c r="E3468" s="418" t="s">
        <v>1271</v>
      </c>
      <c r="F3468" s="418"/>
      <c r="G3468" t="str">
        <f>'Форма ОУ  ФГОС СОО'!D113</f>
        <v>нет</v>
      </c>
    </row>
    <row r="3469" spans="1:7" ht="26.25" customHeight="1">
      <c r="A3469" s="419"/>
      <c r="B3469" s="419"/>
      <c r="C3469" s="419"/>
      <c r="D3469" s="419"/>
      <c r="E3469" s="418" t="s">
        <v>1272</v>
      </c>
      <c r="F3469" s="418"/>
      <c r="G3469" t="str">
        <f>'Форма ОУ  ФГОС СОО'!D114</f>
        <v>нет</v>
      </c>
    </row>
    <row r="3470" spans="1:7" ht="26.25" customHeight="1">
      <c r="A3470" s="419"/>
      <c r="B3470" s="419"/>
      <c r="C3470" s="419"/>
      <c r="D3470" s="419"/>
      <c r="E3470" s="418" t="s">
        <v>1273</v>
      </c>
      <c r="F3470" s="418"/>
      <c r="G3470" t="str">
        <f>'Форма ОУ  ФГОС СОО'!D115</f>
        <v>нет</v>
      </c>
    </row>
    <row r="3471" spans="1:7" ht="26.25" customHeight="1">
      <c r="A3471" s="419"/>
      <c r="B3471" s="419"/>
      <c r="C3471" s="419"/>
      <c r="D3471" s="419"/>
      <c r="E3471" s="418" t="s">
        <v>1274</v>
      </c>
      <c r="F3471" s="418"/>
      <c r="G3471" t="str">
        <f>'Форма ОУ  ФГОС СОО'!D116</f>
        <v>нет</v>
      </c>
    </row>
    <row r="3472" spans="1:7" ht="26.25" customHeight="1">
      <c r="A3472" s="419"/>
      <c r="B3472" s="419"/>
      <c r="C3472" s="419"/>
      <c r="D3472" s="419"/>
      <c r="E3472" s="418" t="s">
        <v>1275</v>
      </c>
      <c r="F3472" s="418"/>
      <c r="G3472" t="str">
        <f>'Форма ОУ  ФГОС СОО'!D117</f>
        <v>нет</v>
      </c>
    </row>
    <row r="3473" spans="1:7" ht="26.25" customHeight="1">
      <c r="A3473" s="419"/>
      <c r="B3473" s="419"/>
      <c r="C3473" s="419"/>
      <c r="D3473" s="419"/>
      <c r="E3473" s="418" t="s">
        <v>1276</v>
      </c>
      <c r="F3473" s="418"/>
      <c r="G3473" t="str">
        <f>'Форма ОУ  ФГОС СОО'!D118</f>
        <v>нет</v>
      </c>
    </row>
    <row r="3474" spans="1:7" ht="26.25" customHeight="1">
      <c r="A3474" s="419"/>
      <c r="B3474" s="419"/>
      <c r="C3474" s="419"/>
      <c r="D3474" s="419"/>
      <c r="E3474" s="418" t="s">
        <v>1277</v>
      </c>
      <c r="F3474" s="418"/>
      <c r="G3474" t="str">
        <f>'Форма ОУ  ФГОС СОО'!D119</f>
        <v>нет</v>
      </c>
    </row>
    <row r="3475" spans="1:7" ht="26.25" customHeight="1">
      <c r="A3475" s="419"/>
      <c r="B3475" s="419"/>
      <c r="C3475" s="419"/>
      <c r="D3475" s="419"/>
      <c r="E3475" s="418" t="s">
        <v>1278</v>
      </c>
      <c r="F3475" s="418"/>
      <c r="G3475" t="str">
        <f>'Форма ОУ  ФГОС СОО'!D120</f>
        <v>нет</v>
      </c>
    </row>
    <row r="3476" spans="1:7" ht="26.25" customHeight="1">
      <c r="A3476" s="419"/>
      <c r="B3476" s="419"/>
      <c r="C3476" s="419"/>
      <c r="D3476" s="419"/>
      <c r="E3476" s="418" t="s">
        <v>1279</v>
      </c>
      <c r="F3476" s="418"/>
      <c r="G3476" t="str">
        <f>'Форма ОУ  ФГОС СОО'!D121</f>
        <v>нет</v>
      </c>
    </row>
    <row r="3477" spans="1:7" ht="26.25" customHeight="1">
      <c r="A3477" s="419"/>
      <c r="B3477" s="419"/>
      <c r="C3477" s="419"/>
      <c r="D3477" s="419"/>
      <c r="E3477" s="418" t="s">
        <v>1280</v>
      </c>
      <c r="F3477" s="418"/>
      <c r="G3477" t="str">
        <f>'Форма ОУ  ФГОС СОО'!D122</f>
        <v>нет</v>
      </c>
    </row>
    <row r="3478" spans="1:7" ht="26.25" customHeight="1">
      <c r="A3478" s="419"/>
      <c r="B3478" s="419"/>
      <c r="C3478" s="419"/>
      <c r="D3478" s="419"/>
      <c r="E3478" s="418" t="s">
        <v>1281</v>
      </c>
      <c r="F3478" s="418"/>
      <c r="G3478" t="str">
        <f>'Форма ОУ  ФГОС СОО'!D123</f>
        <v>нет</v>
      </c>
    </row>
    <row r="3479" spans="1:7" ht="26.25" customHeight="1">
      <c r="A3479" s="419"/>
      <c r="B3479" s="419"/>
      <c r="C3479" s="419"/>
      <c r="D3479" s="419"/>
      <c r="E3479" s="418" t="s">
        <v>1282</v>
      </c>
      <c r="F3479" s="418"/>
      <c r="G3479" t="str">
        <f>'Форма ОУ  ФГОС СОО'!D124</f>
        <v>нет</v>
      </c>
    </row>
    <row r="3480" spans="1:7" ht="26.25" customHeight="1">
      <c r="A3480" s="419"/>
      <c r="B3480" s="419"/>
      <c r="C3480" s="419"/>
      <c r="D3480" s="419"/>
      <c r="E3480" s="418" t="s">
        <v>1283</v>
      </c>
      <c r="F3480" s="418"/>
      <c r="G3480" t="str">
        <f>'Форма ОУ  ФГОС СОО'!D125</f>
        <v>да</v>
      </c>
    </row>
    <row r="3481" spans="1:7" ht="26.25" customHeight="1">
      <c r="A3481" s="419"/>
      <c r="B3481" s="419"/>
      <c r="C3481" s="419"/>
      <c r="D3481" s="419"/>
      <c r="E3481" s="418" t="s">
        <v>1284</v>
      </c>
      <c r="F3481" s="418"/>
      <c r="G3481" t="str">
        <f>'Форма ОУ  ФГОС СОО'!D126</f>
        <v>да</v>
      </c>
    </row>
    <row r="3482" spans="1:7" ht="26.25" customHeight="1">
      <c r="A3482" s="419"/>
      <c r="B3482" s="419"/>
      <c r="C3482" s="419"/>
      <c r="D3482" s="419"/>
      <c r="E3482" s="418" t="s">
        <v>1285</v>
      </c>
      <c r="F3482" s="418"/>
      <c r="G3482" t="str">
        <f>'Форма ОУ  ФГОС СОО'!D127</f>
        <v>нет</v>
      </c>
    </row>
    <row r="3483" spans="1:7" ht="26.25" customHeight="1">
      <c r="A3483" s="419" t="s">
        <v>1532</v>
      </c>
      <c r="B3483" s="419"/>
      <c r="C3483" s="419"/>
      <c r="D3483" s="419"/>
      <c r="E3483" s="418" t="s">
        <v>1287</v>
      </c>
      <c r="F3483" s="418"/>
      <c r="G3483" t="str">
        <f>'Форма ОУ  ФГОС СОО'!D128</f>
        <v>да</v>
      </c>
    </row>
    <row r="3484" spans="1:7" ht="26.25" customHeight="1">
      <c r="A3484" s="419"/>
      <c r="B3484" s="419"/>
      <c r="C3484" s="419"/>
      <c r="D3484" s="419"/>
      <c r="E3484" s="418" t="s">
        <v>1288</v>
      </c>
      <c r="F3484" s="418"/>
      <c r="G3484" t="str">
        <f>'Форма ОУ  ФГОС СОО'!D129</f>
        <v>да</v>
      </c>
    </row>
    <row r="3485" spans="1:7" ht="26.25" customHeight="1">
      <c r="A3485" s="419"/>
      <c r="B3485" s="419"/>
      <c r="C3485" s="419"/>
      <c r="D3485" s="419"/>
      <c r="E3485" s="418" t="s">
        <v>1289</v>
      </c>
      <c r="F3485" s="418"/>
      <c r="G3485" t="str">
        <f>'Форма ОУ  ФГОС СОО'!D130</f>
        <v>да</v>
      </c>
    </row>
    <row r="3486" spans="1:7" ht="26.25" customHeight="1">
      <c r="A3486" s="419"/>
      <c r="B3486" s="419"/>
      <c r="C3486" s="419"/>
      <c r="D3486" s="419"/>
      <c r="E3486" s="418" t="s">
        <v>1290</v>
      </c>
      <c r="F3486" s="418"/>
      <c r="G3486" t="str">
        <f>'Форма ОУ  ФГОС СОО'!D131</f>
        <v>нет</v>
      </c>
    </row>
    <row r="3487" spans="1:7" ht="26.25" customHeight="1">
      <c r="A3487" s="419"/>
      <c r="B3487" s="419"/>
      <c r="C3487" s="419"/>
      <c r="D3487" s="419"/>
      <c r="E3487" s="418" t="s">
        <v>1291</v>
      </c>
      <c r="F3487" s="418"/>
      <c r="G3487" t="str">
        <f>'Форма ОУ  ФГОС СОО'!D132</f>
        <v>да</v>
      </c>
    </row>
    <row r="3488" spans="1:7" ht="26.25" customHeight="1">
      <c r="A3488" s="419"/>
      <c r="B3488" s="419"/>
      <c r="C3488" s="419"/>
      <c r="D3488" s="419"/>
      <c r="E3488" s="418" t="s">
        <v>1292</v>
      </c>
      <c r="F3488" s="418"/>
      <c r="G3488" t="str">
        <f>'Форма ОУ  ФГОС СОО'!D133</f>
        <v>нет</v>
      </c>
    </row>
    <row r="3489" spans="1:7" ht="26.25" customHeight="1">
      <c r="A3489" s="419"/>
      <c r="B3489" s="419"/>
      <c r="C3489" s="419"/>
      <c r="D3489" s="419"/>
      <c r="E3489" s="418" t="s">
        <v>1293</v>
      </c>
      <c r="F3489" s="418"/>
      <c r="G3489" t="str">
        <f>'Форма ОУ  ФГОС СОО'!D134</f>
        <v>нет</v>
      </c>
    </row>
    <row r="3490" spans="1:7" ht="26.25" customHeight="1">
      <c r="A3490" s="419"/>
      <c r="B3490" s="419"/>
      <c r="C3490" s="419"/>
      <c r="D3490" s="419"/>
      <c r="E3490" s="418" t="s">
        <v>1294</v>
      </c>
      <c r="F3490" s="418"/>
      <c r="G3490" t="str">
        <f>'Форма ОУ  ФГОС СОО'!D135</f>
        <v>да</v>
      </c>
    </row>
    <row r="3491" spans="1:7" ht="26.25" customHeight="1">
      <c r="A3491" s="419"/>
      <c r="B3491" s="419"/>
      <c r="C3491" s="419"/>
      <c r="D3491" s="419"/>
      <c r="E3491" s="418" t="s">
        <v>1295</v>
      </c>
      <c r="F3491" s="418"/>
      <c r="G3491" t="str">
        <f>'Форма ОУ  ФГОС СОО'!D136</f>
        <v>да</v>
      </c>
    </row>
    <row r="3492" spans="1:7" ht="26.25" customHeight="1">
      <c r="A3492" s="419"/>
      <c r="B3492" s="419"/>
      <c r="C3492" s="419"/>
      <c r="D3492" s="419"/>
      <c r="E3492" s="418" t="s">
        <v>1296</v>
      </c>
      <c r="F3492" s="418"/>
      <c r="G3492" t="str">
        <f>'Форма ОУ  ФГОС СОО'!D137</f>
        <v>нет</v>
      </c>
    </row>
    <row r="3493" spans="1:7" ht="26.25" customHeight="1">
      <c r="A3493" s="419"/>
      <c r="B3493" s="419"/>
      <c r="C3493" s="419"/>
      <c r="D3493" s="419"/>
      <c r="E3493" s="418" t="s">
        <v>1297</v>
      </c>
      <c r="F3493" s="418"/>
      <c r="G3493" t="str">
        <f>'Форма ОУ  ФГОС СОО'!D138</f>
        <v>да</v>
      </c>
    </row>
    <row r="3494" spans="1:7" ht="26.25" customHeight="1">
      <c r="A3494" s="419"/>
      <c r="B3494" s="419"/>
      <c r="C3494" s="419"/>
      <c r="D3494" s="419"/>
      <c r="E3494" s="418" t="s">
        <v>1298</v>
      </c>
      <c r="F3494" s="418"/>
      <c r="G3494" t="str">
        <f>'Форма ОУ  ФГОС СОО'!D139</f>
        <v>нет</v>
      </c>
    </row>
    <row r="3495" spans="1:7" ht="26.25" customHeight="1">
      <c r="A3495" s="419"/>
      <c r="B3495" s="419"/>
      <c r="C3495" s="419"/>
      <c r="D3495" s="419"/>
      <c r="E3495" s="418" t="s">
        <v>1299</v>
      </c>
      <c r="F3495" s="418"/>
      <c r="G3495" t="str">
        <f>'Форма ОУ  ФГОС СОО'!D140</f>
        <v>нет</v>
      </c>
    </row>
    <row r="3496" spans="1:7" ht="26.25" customHeight="1">
      <c r="A3496" s="419"/>
      <c r="B3496" s="419"/>
      <c r="C3496" s="419"/>
      <c r="D3496" s="419"/>
      <c r="E3496" s="418" t="s">
        <v>1300</v>
      </c>
      <c r="F3496" s="418"/>
      <c r="G3496" t="str">
        <f>'Форма ОУ  ФГОС СОО'!D141</f>
        <v>нет</v>
      </c>
    </row>
    <row r="3497" spans="1:7" ht="26.25" customHeight="1">
      <c r="A3497" s="419"/>
      <c r="B3497" s="419"/>
      <c r="C3497" s="419"/>
      <c r="D3497" s="419"/>
      <c r="E3497" s="418" t="s">
        <v>1301</v>
      </c>
      <c r="F3497" s="418"/>
      <c r="G3497" t="str">
        <f>'Форма ОУ  ФГОС СОО'!D142</f>
        <v>нет</v>
      </c>
    </row>
    <row r="3498" spans="1:7" ht="26.25" customHeight="1">
      <c r="A3498" s="419"/>
      <c r="B3498" s="419"/>
      <c r="C3498" s="419"/>
      <c r="D3498" s="419"/>
      <c r="E3498" s="418" t="s">
        <v>1302</v>
      </c>
      <c r="F3498" s="418"/>
      <c r="G3498" t="str">
        <f>'Форма ОУ  ФГОС СОО'!D143</f>
        <v>да</v>
      </c>
    </row>
    <row r="3499" spans="1:7" ht="26.25" customHeight="1">
      <c r="A3499" s="419"/>
      <c r="B3499" s="419"/>
      <c r="C3499" s="419"/>
      <c r="D3499" s="419"/>
      <c r="E3499" s="418" t="s">
        <v>1303</v>
      </c>
      <c r="F3499" s="418"/>
      <c r="G3499" t="str">
        <f>'Форма ОУ  ФГОС СОО'!D144</f>
        <v>да</v>
      </c>
    </row>
    <row r="3500" spans="1:7" ht="26.25" customHeight="1">
      <c r="A3500" s="419"/>
      <c r="B3500" s="419"/>
      <c r="C3500" s="419"/>
      <c r="D3500" s="419"/>
      <c r="E3500" s="418" t="s">
        <v>1304</v>
      </c>
      <c r="F3500" s="418"/>
      <c r="G3500" t="str">
        <f>'Форма ОУ  ФГОС СОО'!D145</f>
        <v>да</v>
      </c>
    </row>
    <row r="3501" spans="1:7" ht="26.25" customHeight="1">
      <c r="A3501" s="419"/>
      <c r="B3501" s="419"/>
      <c r="C3501" s="419"/>
      <c r="D3501" s="419"/>
      <c r="E3501" s="418" t="s">
        <v>1305</v>
      </c>
      <c r="F3501" s="418"/>
      <c r="G3501" t="str">
        <f>'Форма ОУ  ФГОС СОО'!D146</f>
        <v>да</v>
      </c>
    </row>
    <row r="3502" spans="1:7" ht="26.25" customHeight="1">
      <c r="A3502" s="419"/>
      <c r="B3502" s="419"/>
      <c r="C3502" s="419"/>
      <c r="D3502" s="419"/>
      <c r="E3502" s="418" t="s">
        <v>1306</v>
      </c>
      <c r="F3502" s="418"/>
      <c r="G3502" t="str">
        <f>'Форма ОУ  ФГОС СОО'!D147</f>
        <v>нет</v>
      </c>
    </row>
    <row r="3503" spans="1:7" ht="26.25" customHeight="1">
      <c r="A3503" s="419"/>
      <c r="B3503" s="419"/>
      <c r="C3503" s="419"/>
      <c r="D3503" s="419"/>
      <c r="E3503" s="418" t="s">
        <v>1307</v>
      </c>
      <c r="F3503" s="418"/>
      <c r="G3503" t="str">
        <f>'Форма ОУ  ФГОС СОО'!D148</f>
        <v>нет</v>
      </c>
    </row>
    <row r="3504" spans="1:7" ht="26.25" customHeight="1">
      <c r="A3504" s="419"/>
      <c r="B3504" s="419"/>
      <c r="C3504" s="419"/>
      <c r="D3504" s="419"/>
      <c r="E3504" s="418" t="s">
        <v>1308</v>
      </c>
      <c r="F3504" s="418"/>
      <c r="G3504" t="str">
        <f>'Форма ОУ  ФГОС СОО'!D149</f>
        <v>нет</v>
      </c>
    </row>
    <row r="3505" spans="1:7" ht="26.25" customHeight="1">
      <c r="A3505" s="419"/>
      <c r="B3505" s="419"/>
      <c r="C3505" s="419"/>
      <c r="D3505" s="419"/>
      <c r="E3505" s="418" t="s">
        <v>1309</v>
      </c>
      <c r="F3505" s="418"/>
      <c r="G3505" t="str">
        <f>'Форма ОУ  ФГОС СОО'!D150</f>
        <v>да</v>
      </c>
    </row>
    <row r="3506" spans="1:7" ht="26.25" customHeight="1">
      <c r="A3506" s="419"/>
      <c r="B3506" s="419"/>
      <c r="C3506" s="419"/>
      <c r="D3506" s="419"/>
      <c r="E3506" s="418" t="s">
        <v>1310</v>
      </c>
      <c r="F3506" s="418"/>
      <c r="G3506" t="str">
        <f>'Форма ОУ  ФГОС СОО'!D151</f>
        <v>да</v>
      </c>
    </row>
    <row r="3507" spans="1:7" ht="26.25" customHeight="1">
      <c r="A3507" s="419"/>
      <c r="B3507" s="419"/>
      <c r="C3507" s="419"/>
      <c r="D3507" s="419"/>
      <c r="E3507" s="418" t="s">
        <v>1311</v>
      </c>
      <c r="F3507" s="418"/>
      <c r="G3507" t="str">
        <f>'Форма ОУ  ФГОС СОО'!D152</f>
        <v>да</v>
      </c>
    </row>
    <row r="3508" spans="1:7" ht="26.25" customHeight="1">
      <c r="A3508" s="419"/>
      <c r="B3508" s="419"/>
      <c r="C3508" s="419"/>
      <c r="D3508" s="419"/>
      <c r="E3508" s="418" t="s">
        <v>1312</v>
      </c>
      <c r="F3508" s="418"/>
      <c r="G3508" t="str">
        <f>'Форма ОУ  ФГОС СОО'!D153</f>
        <v>да</v>
      </c>
    </row>
    <row r="3509" spans="1:7" ht="26.25" customHeight="1">
      <c r="A3509" s="419"/>
      <c r="B3509" s="419"/>
      <c r="C3509" s="419"/>
      <c r="D3509" s="419"/>
      <c r="E3509" s="418" t="s">
        <v>1313</v>
      </c>
      <c r="F3509" s="418"/>
      <c r="G3509" t="str">
        <f>'Форма ОУ  ФГОС СОО'!D154</f>
        <v>нет</v>
      </c>
    </row>
    <row r="3510" spans="1:7" ht="26.25" customHeight="1">
      <c r="A3510" s="419"/>
      <c r="B3510" s="419"/>
      <c r="C3510" s="419"/>
      <c r="D3510" s="419"/>
      <c r="E3510" s="418" t="s">
        <v>1314</v>
      </c>
      <c r="F3510" s="418"/>
      <c r="G3510" t="str">
        <f>'Форма ОУ  ФГОС СОО'!D155</f>
        <v>нет</v>
      </c>
    </row>
    <row r="3511" spans="1:7" ht="26.25" customHeight="1">
      <c r="A3511" s="419"/>
      <c r="B3511" s="419"/>
      <c r="C3511" s="419"/>
      <c r="D3511" s="419"/>
      <c r="E3511" s="418" t="s">
        <v>1315</v>
      </c>
      <c r="F3511" s="418"/>
      <c r="G3511" t="str">
        <f>'Форма ОУ  ФГОС СОО'!D156</f>
        <v>нет</v>
      </c>
    </row>
    <row r="3512" spans="1:7" ht="26.25" customHeight="1">
      <c r="A3512" s="419"/>
      <c r="B3512" s="419"/>
      <c r="C3512" s="419"/>
      <c r="D3512" s="419"/>
      <c r="E3512" s="418" t="s">
        <v>1316</v>
      </c>
      <c r="F3512" s="418"/>
      <c r="G3512" t="str">
        <f>'Форма ОУ  ФГОС СОО'!D157</f>
        <v>да</v>
      </c>
    </row>
    <row r="3513" spans="1:7" ht="26.25" customHeight="1">
      <c r="A3513" s="419"/>
      <c r="B3513" s="419"/>
      <c r="C3513" s="419"/>
      <c r="D3513" s="419"/>
      <c r="E3513" s="418" t="s">
        <v>1317</v>
      </c>
      <c r="F3513" s="418"/>
      <c r="G3513" t="str">
        <f>'Форма ОУ  ФГОС СОО'!D158</f>
        <v>да</v>
      </c>
    </row>
    <row r="3514" spans="1:7" ht="26.25" customHeight="1">
      <c r="A3514" s="419"/>
      <c r="B3514" s="419"/>
      <c r="C3514" s="419"/>
      <c r="D3514" s="419"/>
      <c r="E3514" s="418" t="s">
        <v>1318</v>
      </c>
      <c r="F3514" s="418"/>
      <c r="G3514" t="str">
        <f>'Форма ОУ  ФГОС СОО'!D159</f>
        <v>нет</v>
      </c>
    </row>
    <row r="3515" spans="1:7" ht="26.25" customHeight="1">
      <c r="A3515" s="419"/>
      <c r="B3515" s="419"/>
      <c r="C3515" s="419"/>
      <c r="D3515" s="419"/>
      <c r="E3515" s="418" t="s">
        <v>1319</v>
      </c>
      <c r="F3515" s="418"/>
      <c r="G3515" t="str">
        <f>'Форма ОУ  ФГОС СОО'!D160</f>
        <v>нет</v>
      </c>
    </row>
  </sheetData>
  <sheetProtection password="CEED" sheet="1" objects="1" scenarios="1"/>
  <mergeCells count="3231">
    <mergeCell ref="A1:F1"/>
    <mergeCell ref="A2:F2"/>
    <mergeCell ref="A3:F3"/>
    <mergeCell ref="A4:F4"/>
    <mergeCell ref="A5:A60"/>
    <mergeCell ref="B5:E5"/>
    <mergeCell ref="B6:B12"/>
    <mergeCell ref="C6:E6"/>
    <mergeCell ref="C7:E7"/>
    <mergeCell ref="C8:E8"/>
    <mergeCell ref="C9:E9"/>
    <mergeCell ref="C10:C12"/>
    <mergeCell ref="D10:E10"/>
    <mergeCell ref="D11:E11"/>
    <mergeCell ref="D12:E12"/>
    <mergeCell ref="B13:B27"/>
    <mergeCell ref="C13:E13"/>
    <mergeCell ref="C14:C17"/>
    <mergeCell ref="D14:D16"/>
    <mergeCell ref="D17:E17"/>
    <mergeCell ref="C18:C19"/>
    <mergeCell ref="D18:E18"/>
    <mergeCell ref="D19:E19"/>
    <mergeCell ref="C20:E20"/>
    <mergeCell ref="C21:E21"/>
    <mergeCell ref="C22:D25"/>
    <mergeCell ref="E22:E23"/>
    <mergeCell ref="E24:E25"/>
    <mergeCell ref="C26:D27"/>
    <mergeCell ref="B28:B39"/>
    <mergeCell ref="C28:C39"/>
    <mergeCell ref="D28:D29"/>
    <mergeCell ref="D30:D31"/>
    <mergeCell ref="D32:D33"/>
    <mergeCell ref="D34:D35"/>
    <mergeCell ref="D36:D37"/>
    <mergeCell ref="D38:D39"/>
    <mergeCell ref="B40:B50"/>
    <mergeCell ref="C40:E40"/>
    <mergeCell ref="C41:E41"/>
    <mergeCell ref="C42:E42"/>
    <mergeCell ref="C43:C45"/>
    <mergeCell ref="D43:E43"/>
    <mergeCell ref="D44:E44"/>
    <mergeCell ref="D45:E45"/>
    <mergeCell ref="C46:E46"/>
    <mergeCell ref="C47:E47"/>
    <mergeCell ref="C48:D50"/>
    <mergeCell ref="B51:B6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A61:B64"/>
    <mergeCell ref="C61:E61"/>
    <mergeCell ref="C62:E62"/>
    <mergeCell ref="C63:E63"/>
    <mergeCell ref="C64:E64"/>
    <mergeCell ref="A65:A120"/>
    <mergeCell ref="B65:E65"/>
    <mergeCell ref="B66:B72"/>
    <mergeCell ref="C66:E66"/>
    <mergeCell ref="C67:E67"/>
    <mergeCell ref="C68:E68"/>
    <mergeCell ref="C69:E69"/>
    <mergeCell ref="C70:C72"/>
    <mergeCell ref="D70:E70"/>
    <mergeCell ref="D71:E71"/>
    <mergeCell ref="D72:E72"/>
    <mergeCell ref="B73:B87"/>
    <mergeCell ref="C73:E73"/>
    <mergeCell ref="C74:C77"/>
    <mergeCell ref="D74:D76"/>
    <mergeCell ref="D77:E77"/>
    <mergeCell ref="C78:C79"/>
    <mergeCell ref="D78:E78"/>
    <mergeCell ref="D79:E79"/>
    <mergeCell ref="C80:E80"/>
    <mergeCell ref="C82:D85"/>
    <mergeCell ref="E82:E83"/>
    <mergeCell ref="E84:E85"/>
    <mergeCell ref="C86:D87"/>
    <mergeCell ref="B88:B99"/>
    <mergeCell ref="C88:C99"/>
    <mergeCell ref="D88:D89"/>
    <mergeCell ref="D90:D91"/>
    <mergeCell ref="D92:D93"/>
    <mergeCell ref="D94:D95"/>
    <mergeCell ref="D96:D97"/>
    <mergeCell ref="D98:D99"/>
    <mergeCell ref="B100:B110"/>
    <mergeCell ref="C100:E100"/>
    <mergeCell ref="C101:E101"/>
    <mergeCell ref="C102:E102"/>
    <mergeCell ref="C103:C105"/>
    <mergeCell ref="D103:E103"/>
    <mergeCell ref="D104:E104"/>
    <mergeCell ref="D105:E105"/>
    <mergeCell ref="C106:E106"/>
    <mergeCell ref="C107:E107"/>
    <mergeCell ref="C108:D110"/>
    <mergeCell ref="B111:B12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A121:B124"/>
    <mergeCell ref="C121:E121"/>
    <mergeCell ref="C122:E122"/>
    <mergeCell ref="C123:E123"/>
    <mergeCell ref="C124:E124"/>
    <mergeCell ref="A125:A180"/>
    <mergeCell ref="B125:E125"/>
    <mergeCell ref="B126:B132"/>
    <mergeCell ref="C126:E126"/>
    <mergeCell ref="C127:E127"/>
    <mergeCell ref="C128:E128"/>
    <mergeCell ref="C129:E129"/>
    <mergeCell ref="C130:C132"/>
    <mergeCell ref="D130:E130"/>
    <mergeCell ref="D131:E131"/>
    <mergeCell ref="D132:E132"/>
    <mergeCell ref="B133:B147"/>
    <mergeCell ref="C133:E133"/>
    <mergeCell ref="C134:C137"/>
    <mergeCell ref="D134:D136"/>
    <mergeCell ref="D137:E137"/>
    <mergeCell ref="C138:C139"/>
    <mergeCell ref="D138:E138"/>
    <mergeCell ref="D139:E139"/>
    <mergeCell ref="C140:E140"/>
    <mergeCell ref="C142:D145"/>
    <mergeCell ref="E142:E143"/>
    <mergeCell ref="E144:E145"/>
    <mergeCell ref="C146:D147"/>
    <mergeCell ref="B148:B159"/>
    <mergeCell ref="C148:C159"/>
    <mergeCell ref="D148:D149"/>
    <mergeCell ref="D150:D151"/>
    <mergeCell ref="D152:D153"/>
    <mergeCell ref="D154:D155"/>
    <mergeCell ref="D156:D157"/>
    <mergeCell ref="D158:D159"/>
    <mergeCell ref="B160:B170"/>
    <mergeCell ref="C160:E160"/>
    <mergeCell ref="C161:E161"/>
    <mergeCell ref="C162:E162"/>
    <mergeCell ref="C163:C165"/>
    <mergeCell ref="D163:E163"/>
    <mergeCell ref="D164:E164"/>
    <mergeCell ref="D165:E165"/>
    <mergeCell ref="C166:E166"/>
    <mergeCell ref="C167:E167"/>
    <mergeCell ref="C168:D170"/>
    <mergeCell ref="B171:B18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A181:B184"/>
    <mergeCell ref="C181:E181"/>
    <mergeCell ref="C182:E182"/>
    <mergeCell ref="C183:E183"/>
    <mergeCell ref="C184:E184"/>
    <mergeCell ref="A185:A240"/>
    <mergeCell ref="B185:E185"/>
    <mergeCell ref="B186:B192"/>
    <mergeCell ref="C186:E186"/>
    <mergeCell ref="C187:E187"/>
    <mergeCell ref="C188:E188"/>
    <mergeCell ref="C189:E189"/>
    <mergeCell ref="C190:C192"/>
    <mergeCell ref="D190:E190"/>
    <mergeCell ref="D191:E191"/>
    <mergeCell ref="D192:E192"/>
    <mergeCell ref="B193:B207"/>
    <mergeCell ref="C193:E193"/>
    <mergeCell ref="C194:C197"/>
    <mergeCell ref="D194:D196"/>
    <mergeCell ref="D197:E197"/>
    <mergeCell ref="C198:C199"/>
    <mergeCell ref="D198:E198"/>
    <mergeCell ref="D199:E199"/>
    <mergeCell ref="C200:E200"/>
    <mergeCell ref="C202:D205"/>
    <mergeCell ref="E202:E203"/>
    <mergeCell ref="E204:E205"/>
    <mergeCell ref="C206:D207"/>
    <mergeCell ref="B208:B219"/>
    <mergeCell ref="C208:C219"/>
    <mergeCell ref="D208:D209"/>
    <mergeCell ref="D210:D211"/>
    <mergeCell ref="D212:D213"/>
    <mergeCell ref="D214:D215"/>
    <mergeCell ref="D216:D217"/>
    <mergeCell ref="D218:D219"/>
    <mergeCell ref="B220:B230"/>
    <mergeCell ref="C220:E220"/>
    <mergeCell ref="C221:E221"/>
    <mergeCell ref="C222:E222"/>
    <mergeCell ref="C223:C225"/>
    <mergeCell ref="D223:E223"/>
    <mergeCell ref="D224:E224"/>
    <mergeCell ref="D225:E225"/>
    <mergeCell ref="C226:E226"/>
    <mergeCell ref="C227:E227"/>
    <mergeCell ref="C228:D230"/>
    <mergeCell ref="B231:B24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A241:B244"/>
    <mergeCell ref="C241:E241"/>
    <mergeCell ref="C242:E242"/>
    <mergeCell ref="C243:E243"/>
    <mergeCell ref="C244:E244"/>
    <mergeCell ref="A245:A300"/>
    <mergeCell ref="B245:E245"/>
    <mergeCell ref="B246:B252"/>
    <mergeCell ref="C246:E246"/>
    <mergeCell ref="C247:E247"/>
    <mergeCell ref="C248:E248"/>
    <mergeCell ref="C249:E249"/>
    <mergeCell ref="C250:C252"/>
    <mergeCell ref="D250:E250"/>
    <mergeCell ref="D251:E251"/>
    <mergeCell ref="D252:E252"/>
    <mergeCell ref="B253:B267"/>
    <mergeCell ref="C253:E253"/>
    <mergeCell ref="C254:C257"/>
    <mergeCell ref="D254:D256"/>
    <mergeCell ref="D257:E257"/>
    <mergeCell ref="C258:C259"/>
    <mergeCell ref="D258:E258"/>
    <mergeCell ref="D259:E259"/>
    <mergeCell ref="C260:E260"/>
    <mergeCell ref="C262:D265"/>
    <mergeCell ref="E262:E263"/>
    <mergeCell ref="E264:E265"/>
    <mergeCell ref="C266:D267"/>
    <mergeCell ref="B268:B279"/>
    <mergeCell ref="C268:C279"/>
    <mergeCell ref="D268:D269"/>
    <mergeCell ref="D270:D271"/>
    <mergeCell ref="D272:D273"/>
    <mergeCell ref="D274:D275"/>
    <mergeCell ref="D276:D277"/>
    <mergeCell ref="D278:D279"/>
    <mergeCell ref="B280:B290"/>
    <mergeCell ref="C280:E280"/>
    <mergeCell ref="C281:E281"/>
    <mergeCell ref="C282:E282"/>
    <mergeCell ref="C283:C285"/>
    <mergeCell ref="D283:E283"/>
    <mergeCell ref="D284:E284"/>
    <mergeCell ref="D285:E285"/>
    <mergeCell ref="C286:E286"/>
    <mergeCell ref="C287:E287"/>
    <mergeCell ref="C288:D290"/>
    <mergeCell ref="B291:B30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A301:B304"/>
    <mergeCell ref="C301:E301"/>
    <mergeCell ref="C302:E302"/>
    <mergeCell ref="C303:E303"/>
    <mergeCell ref="C304:E304"/>
    <mergeCell ref="A305:A360"/>
    <mergeCell ref="B305:E305"/>
    <mergeCell ref="B306:B312"/>
    <mergeCell ref="C306:E306"/>
    <mergeCell ref="C307:E307"/>
    <mergeCell ref="C308:E308"/>
    <mergeCell ref="C309:E309"/>
    <mergeCell ref="C310:C312"/>
    <mergeCell ref="D310:E310"/>
    <mergeCell ref="D311:E311"/>
    <mergeCell ref="D312:E312"/>
    <mergeCell ref="B313:B327"/>
    <mergeCell ref="C313:E313"/>
    <mergeCell ref="C314:C317"/>
    <mergeCell ref="D314:D316"/>
    <mergeCell ref="D317:E317"/>
    <mergeCell ref="C318:C319"/>
    <mergeCell ref="D318:E318"/>
    <mergeCell ref="D319:E319"/>
    <mergeCell ref="C320:E320"/>
    <mergeCell ref="C322:D325"/>
    <mergeCell ref="E322:E323"/>
    <mergeCell ref="E324:E325"/>
    <mergeCell ref="C326:D327"/>
    <mergeCell ref="B328:B339"/>
    <mergeCell ref="C328:C339"/>
    <mergeCell ref="D328:D329"/>
    <mergeCell ref="D330:D331"/>
    <mergeCell ref="D332:D333"/>
    <mergeCell ref="D334:D335"/>
    <mergeCell ref="D336:D337"/>
    <mergeCell ref="D338:D339"/>
    <mergeCell ref="B340:B350"/>
    <mergeCell ref="C340:E340"/>
    <mergeCell ref="C341:E341"/>
    <mergeCell ref="C342:E342"/>
    <mergeCell ref="C343:C345"/>
    <mergeCell ref="D343:E343"/>
    <mergeCell ref="D344:E344"/>
    <mergeCell ref="D345:E345"/>
    <mergeCell ref="C346:E346"/>
    <mergeCell ref="C347:E347"/>
    <mergeCell ref="C348:D350"/>
    <mergeCell ref="B351:B36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A361:B364"/>
    <mergeCell ref="C361:E361"/>
    <mergeCell ref="C362:E362"/>
    <mergeCell ref="C363:E363"/>
    <mergeCell ref="C364:E364"/>
    <mergeCell ref="A365:A420"/>
    <mergeCell ref="B365:E365"/>
    <mergeCell ref="B366:B372"/>
    <mergeCell ref="C366:E366"/>
    <mergeCell ref="C367:E367"/>
    <mergeCell ref="C368:E368"/>
    <mergeCell ref="C369:E369"/>
    <mergeCell ref="C370:C372"/>
    <mergeCell ref="D370:E370"/>
    <mergeCell ref="D371:E371"/>
    <mergeCell ref="D372:E372"/>
    <mergeCell ref="B373:B387"/>
    <mergeCell ref="C373:E373"/>
    <mergeCell ref="C374:C377"/>
    <mergeCell ref="D374:D376"/>
    <mergeCell ref="D377:E377"/>
    <mergeCell ref="C378:C379"/>
    <mergeCell ref="D378:E378"/>
    <mergeCell ref="D379:E379"/>
    <mergeCell ref="C380:E380"/>
    <mergeCell ref="C382:D385"/>
    <mergeCell ref="E382:E383"/>
    <mergeCell ref="E384:E385"/>
    <mergeCell ref="C386:D387"/>
    <mergeCell ref="B388:B399"/>
    <mergeCell ref="C388:C399"/>
    <mergeCell ref="D388:D389"/>
    <mergeCell ref="D390:D391"/>
    <mergeCell ref="D392:D393"/>
    <mergeCell ref="D394:D395"/>
    <mergeCell ref="D396:D397"/>
    <mergeCell ref="D398:D399"/>
    <mergeCell ref="B400:B410"/>
    <mergeCell ref="C400:E400"/>
    <mergeCell ref="C401:E401"/>
    <mergeCell ref="C402:E402"/>
    <mergeCell ref="C403:C405"/>
    <mergeCell ref="D403:E403"/>
    <mergeCell ref="D404:E404"/>
    <mergeCell ref="D405:E405"/>
    <mergeCell ref="C406:E406"/>
    <mergeCell ref="C407:E407"/>
    <mergeCell ref="C408:D410"/>
    <mergeCell ref="B411:B42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A421:B424"/>
    <mergeCell ref="C421:E421"/>
    <mergeCell ref="C422:E422"/>
    <mergeCell ref="C423:E423"/>
    <mergeCell ref="C424:E424"/>
    <mergeCell ref="A425:A480"/>
    <mergeCell ref="B425:E425"/>
    <mergeCell ref="B426:B432"/>
    <mergeCell ref="C426:E426"/>
    <mergeCell ref="C427:E427"/>
    <mergeCell ref="C428:E428"/>
    <mergeCell ref="C429:E429"/>
    <mergeCell ref="C430:C432"/>
    <mergeCell ref="D430:E430"/>
    <mergeCell ref="D431:E431"/>
    <mergeCell ref="D432:E432"/>
    <mergeCell ref="B433:B447"/>
    <mergeCell ref="C433:E433"/>
    <mergeCell ref="C434:C437"/>
    <mergeCell ref="D434:D436"/>
    <mergeCell ref="D437:E437"/>
    <mergeCell ref="C438:C439"/>
    <mergeCell ref="D438:E438"/>
    <mergeCell ref="D439:E439"/>
    <mergeCell ref="C440:E440"/>
    <mergeCell ref="C442:D445"/>
    <mergeCell ref="E442:E443"/>
    <mergeCell ref="E444:E445"/>
    <mergeCell ref="C446:D447"/>
    <mergeCell ref="B448:B459"/>
    <mergeCell ref="C448:C459"/>
    <mergeCell ref="D448:D449"/>
    <mergeCell ref="D450:D451"/>
    <mergeCell ref="D452:D453"/>
    <mergeCell ref="D454:D455"/>
    <mergeCell ref="D456:D457"/>
    <mergeCell ref="D458:D459"/>
    <mergeCell ref="B460:B470"/>
    <mergeCell ref="C460:E460"/>
    <mergeCell ref="C461:E461"/>
    <mergeCell ref="C462:E462"/>
    <mergeCell ref="C463:C465"/>
    <mergeCell ref="D463:E463"/>
    <mergeCell ref="D464:E464"/>
    <mergeCell ref="D465:E465"/>
    <mergeCell ref="C466:E466"/>
    <mergeCell ref="C467:E467"/>
    <mergeCell ref="C468:D470"/>
    <mergeCell ref="B471:B48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A481:B484"/>
    <mergeCell ref="C481:E481"/>
    <mergeCell ref="C482:E482"/>
    <mergeCell ref="C483:E483"/>
    <mergeCell ref="C484:E484"/>
    <mergeCell ref="A485:A540"/>
    <mergeCell ref="B485:E485"/>
    <mergeCell ref="B486:B492"/>
    <mergeCell ref="C486:E486"/>
    <mergeCell ref="C487:E487"/>
    <mergeCell ref="C488:E488"/>
    <mergeCell ref="C489:E489"/>
    <mergeCell ref="C490:C492"/>
    <mergeCell ref="D490:E490"/>
    <mergeCell ref="D491:E491"/>
    <mergeCell ref="D492:E492"/>
    <mergeCell ref="B493:B507"/>
    <mergeCell ref="C493:E493"/>
    <mergeCell ref="C494:C497"/>
    <mergeCell ref="D494:D496"/>
    <mergeCell ref="D497:E497"/>
    <mergeCell ref="C498:C499"/>
    <mergeCell ref="D498:E498"/>
    <mergeCell ref="D499:E499"/>
    <mergeCell ref="C500:E500"/>
    <mergeCell ref="C502:D505"/>
    <mergeCell ref="E502:E503"/>
    <mergeCell ref="E504:E505"/>
    <mergeCell ref="C506:D507"/>
    <mergeCell ref="B508:B519"/>
    <mergeCell ref="C508:C519"/>
    <mergeCell ref="D508:D509"/>
    <mergeCell ref="D510:D511"/>
    <mergeCell ref="D512:D513"/>
    <mergeCell ref="D514:D515"/>
    <mergeCell ref="D516:D517"/>
    <mergeCell ref="D518:D519"/>
    <mergeCell ref="B520:B530"/>
    <mergeCell ref="C520:E520"/>
    <mergeCell ref="C521:E521"/>
    <mergeCell ref="C522:E522"/>
    <mergeCell ref="C523:C525"/>
    <mergeCell ref="D523:E523"/>
    <mergeCell ref="D524:E524"/>
    <mergeCell ref="D525:E525"/>
    <mergeCell ref="C526:E526"/>
    <mergeCell ref="C527:E527"/>
    <mergeCell ref="C528:D530"/>
    <mergeCell ref="B531:B54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A541:B544"/>
    <mergeCell ref="C541:E541"/>
    <mergeCell ref="C542:E542"/>
    <mergeCell ref="C543:E543"/>
    <mergeCell ref="C544:E544"/>
    <mergeCell ref="A545:A600"/>
    <mergeCell ref="B545:E545"/>
    <mergeCell ref="B546:B552"/>
    <mergeCell ref="C546:E546"/>
    <mergeCell ref="C547:E547"/>
    <mergeCell ref="C548:E548"/>
    <mergeCell ref="C549:E549"/>
    <mergeCell ref="C550:C552"/>
    <mergeCell ref="D550:E550"/>
    <mergeCell ref="D551:E551"/>
    <mergeCell ref="D552:E552"/>
    <mergeCell ref="B553:B567"/>
    <mergeCell ref="C553:E553"/>
    <mergeCell ref="C554:C557"/>
    <mergeCell ref="D554:D556"/>
    <mergeCell ref="D557:E557"/>
    <mergeCell ref="C558:C559"/>
    <mergeCell ref="D558:E558"/>
    <mergeCell ref="D559:E559"/>
    <mergeCell ref="C560:E560"/>
    <mergeCell ref="C562:D565"/>
    <mergeCell ref="E562:E563"/>
    <mergeCell ref="E564:E565"/>
    <mergeCell ref="C566:D567"/>
    <mergeCell ref="B568:B579"/>
    <mergeCell ref="C568:C579"/>
    <mergeCell ref="D568:D569"/>
    <mergeCell ref="D570:D571"/>
    <mergeCell ref="D572:D573"/>
    <mergeCell ref="D574:D575"/>
    <mergeCell ref="D576:D577"/>
    <mergeCell ref="D578:D579"/>
    <mergeCell ref="B580:B590"/>
    <mergeCell ref="C580:E580"/>
    <mergeCell ref="C581:E581"/>
    <mergeCell ref="C582:E582"/>
    <mergeCell ref="C583:C585"/>
    <mergeCell ref="D583:E583"/>
    <mergeCell ref="D584:E584"/>
    <mergeCell ref="D585:E585"/>
    <mergeCell ref="C586:E586"/>
    <mergeCell ref="C587:E587"/>
    <mergeCell ref="C588:D590"/>
    <mergeCell ref="B591:B600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A601:B604"/>
    <mergeCell ref="C601:E601"/>
    <mergeCell ref="C602:E602"/>
    <mergeCell ref="C603:E603"/>
    <mergeCell ref="C604:E604"/>
    <mergeCell ref="A605:A660"/>
    <mergeCell ref="B605:E605"/>
    <mergeCell ref="B606:B612"/>
    <mergeCell ref="C606:E606"/>
    <mergeCell ref="C607:E607"/>
    <mergeCell ref="C608:E608"/>
    <mergeCell ref="C609:E609"/>
    <mergeCell ref="C610:C612"/>
    <mergeCell ref="D610:E610"/>
    <mergeCell ref="D611:E611"/>
    <mergeCell ref="D612:E612"/>
    <mergeCell ref="B613:B627"/>
    <mergeCell ref="C613:E613"/>
    <mergeCell ref="C614:C617"/>
    <mergeCell ref="D614:D616"/>
    <mergeCell ref="D617:E617"/>
    <mergeCell ref="C618:C619"/>
    <mergeCell ref="D618:E618"/>
    <mergeCell ref="D619:E619"/>
    <mergeCell ref="C620:E620"/>
    <mergeCell ref="C622:D625"/>
    <mergeCell ref="E622:E623"/>
    <mergeCell ref="E624:E625"/>
    <mergeCell ref="C626:D627"/>
    <mergeCell ref="B628:B639"/>
    <mergeCell ref="C628:C639"/>
    <mergeCell ref="D628:D629"/>
    <mergeCell ref="D630:D631"/>
    <mergeCell ref="D632:D633"/>
    <mergeCell ref="D634:D635"/>
    <mergeCell ref="D636:D637"/>
    <mergeCell ref="D638:D639"/>
    <mergeCell ref="B640:B650"/>
    <mergeCell ref="C640:E640"/>
    <mergeCell ref="C641:E641"/>
    <mergeCell ref="C642:E642"/>
    <mergeCell ref="C643:C645"/>
    <mergeCell ref="D643:E643"/>
    <mergeCell ref="D644:E644"/>
    <mergeCell ref="D645:E645"/>
    <mergeCell ref="C646:E646"/>
    <mergeCell ref="C647:E647"/>
    <mergeCell ref="C648:D650"/>
    <mergeCell ref="B651:B660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C660:E660"/>
    <mergeCell ref="A661:B664"/>
    <mergeCell ref="C661:E661"/>
    <mergeCell ref="C662:E662"/>
    <mergeCell ref="C663:E663"/>
    <mergeCell ref="C664:E664"/>
    <mergeCell ref="A665:A720"/>
    <mergeCell ref="B665:E665"/>
    <mergeCell ref="B666:B672"/>
    <mergeCell ref="C666:E666"/>
    <mergeCell ref="C667:E667"/>
    <mergeCell ref="C668:E668"/>
    <mergeCell ref="C669:E669"/>
    <mergeCell ref="C670:C672"/>
    <mergeCell ref="D670:E670"/>
    <mergeCell ref="D671:E671"/>
    <mergeCell ref="D672:E672"/>
    <mergeCell ref="B673:B687"/>
    <mergeCell ref="C673:E673"/>
    <mergeCell ref="C674:C677"/>
    <mergeCell ref="D674:D676"/>
    <mergeCell ref="D677:E677"/>
    <mergeCell ref="C678:C679"/>
    <mergeCell ref="D678:E678"/>
    <mergeCell ref="D679:E679"/>
    <mergeCell ref="C680:E680"/>
    <mergeCell ref="C682:D685"/>
    <mergeCell ref="E682:E683"/>
    <mergeCell ref="E684:E685"/>
    <mergeCell ref="C686:D687"/>
    <mergeCell ref="B688:B699"/>
    <mergeCell ref="C688:C699"/>
    <mergeCell ref="D688:D689"/>
    <mergeCell ref="D690:D691"/>
    <mergeCell ref="D692:D693"/>
    <mergeCell ref="D694:D695"/>
    <mergeCell ref="D696:D697"/>
    <mergeCell ref="D698:D699"/>
    <mergeCell ref="B700:B710"/>
    <mergeCell ref="C700:E700"/>
    <mergeCell ref="C701:E701"/>
    <mergeCell ref="C702:E702"/>
    <mergeCell ref="C703:C705"/>
    <mergeCell ref="D703:E703"/>
    <mergeCell ref="D704:E704"/>
    <mergeCell ref="D705:E705"/>
    <mergeCell ref="C706:E706"/>
    <mergeCell ref="C707:E707"/>
    <mergeCell ref="C708:D710"/>
    <mergeCell ref="B711:B720"/>
    <mergeCell ref="C711:E711"/>
    <mergeCell ref="C712:E712"/>
    <mergeCell ref="C713:E713"/>
    <mergeCell ref="C714:E714"/>
    <mergeCell ref="C715:E715"/>
    <mergeCell ref="C716:E716"/>
    <mergeCell ref="C717:E717"/>
    <mergeCell ref="C718:E718"/>
    <mergeCell ref="C719:E719"/>
    <mergeCell ref="C720:E720"/>
    <mergeCell ref="A721:B724"/>
    <mergeCell ref="C721:E721"/>
    <mergeCell ref="C722:E722"/>
    <mergeCell ref="C723:E723"/>
    <mergeCell ref="C724:E724"/>
    <mergeCell ref="A725:A780"/>
    <mergeCell ref="B725:E725"/>
    <mergeCell ref="B726:B732"/>
    <mergeCell ref="C726:E726"/>
    <mergeCell ref="C727:E727"/>
    <mergeCell ref="C728:E728"/>
    <mergeCell ref="C729:E729"/>
    <mergeCell ref="C730:C732"/>
    <mergeCell ref="D730:E730"/>
    <mergeCell ref="D731:E731"/>
    <mergeCell ref="D732:E732"/>
    <mergeCell ref="B733:B747"/>
    <mergeCell ref="C733:E733"/>
    <mergeCell ref="C734:C737"/>
    <mergeCell ref="D734:D736"/>
    <mergeCell ref="D737:E737"/>
    <mergeCell ref="C738:C739"/>
    <mergeCell ref="D738:E738"/>
    <mergeCell ref="D739:E739"/>
    <mergeCell ref="C740:E740"/>
    <mergeCell ref="C742:D745"/>
    <mergeCell ref="E742:E743"/>
    <mergeCell ref="E744:E745"/>
    <mergeCell ref="C746:D747"/>
    <mergeCell ref="B748:B759"/>
    <mergeCell ref="C748:C759"/>
    <mergeCell ref="D748:D749"/>
    <mergeCell ref="D750:D751"/>
    <mergeCell ref="D752:D753"/>
    <mergeCell ref="D754:D755"/>
    <mergeCell ref="D756:D757"/>
    <mergeCell ref="D758:D759"/>
    <mergeCell ref="B760:B770"/>
    <mergeCell ref="C760:E760"/>
    <mergeCell ref="C761:E761"/>
    <mergeCell ref="C762:E762"/>
    <mergeCell ref="C763:C765"/>
    <mergeCell ref="D763:E763"/>
    <mergeCell ref="D764:E764"/>
    <mergeCell ref="D765:E765"/>
    <mergeCell ref="C766:E766"/>
    <mergeCell ref="C767:E767"/>
    <mergeCell ref="C768:D770"/>
    <mergeCell ref="B771:B780"/>
    <mergeCell ref="C771:E771"/>
    <mergeCell ref="C772:E772"/>
    <mergeCell ref="C773:E773"/>
    <mergeCell ref="C774:E774"/>
    <mergeCell ref="C775:E775"/>
    <mergeCell ref="C776:E776"/>
    <mergeCell ref="C777:E777"/>
    <mergeCell ref="C778:E778"/>
    <mergeCell ref="C779:E779"/>
    <mergeCell ref="C780:E780"/>
    <mergeCell ref="A781:B784"/>
    <mergeCell ref="C781:E781"/>
    <mergeCell ref="C782:E782"/>
    <mergeCell ref="C783:E783"/>
    <mergeCell ref="C784:E784"/>
    <mergeCell ref="A785:A840"/>
    <mergeCell ref="B785:E785"/>
    <mergeCell ref="B786:B792"/>
    <mergeCell ref="C786:E786"/>
    <mergeCell ref="C787:E787"/>
    <mergeCell ref="C788:E788"/>
    <mergeCell ref="C789:E789"/>
    <mergeCell ref="C790:C792"/>
    <mergeCell ref="D790:E790"/>
    <mergeCell ref="D791:E791"/>
    <mergeCell ref="D792:E792"/>
    <mergeCell ref="B793:B807"/>
    <mergeCell ref="C793:E793"/>
    <mergeCell ref="C794:C797"/>
    <mergeCell ref="D794:D796"/>
    <mergeCell ref="D797:E797"/>
    <mergeCell ref="C798:C799"/>
    <mergeCell ref="D798:E798"/>
    <mergeCell ref="D799:E799"/>
    <mergeCell ref="C800:E800"/>
    <mergeCell ref="C802:D805"/>
    <mergeCell ref="E802:E803"/>
    <mergeCell ref="E804:E805"/>
    <mergeCell ref="C806:D807"/>
    <mergeCell ref="B808:B819"/>
    <mergeCell ref="C808:C819"/>
    <mergeCell ref="D808:D809"/>
    <mergeCell ref="D810:D811"/>
    <mergeCell ref="D812:D813"/>
    <mergeCell ref="D814:D815"/>
    <mergeCell ref="D816:D817"/>
    <mergeCell ref="D818:D819"/>
    <mergeCell ref="B820:B830"/>
    <mergeCell ref="C820:E820"/>
    <mergeCell ref="C821:E821"/>
    <mergeCell ref="C822:E822"/>
    <mergeCell ref="C823:C825"/>
    <mergeCell ref="D823:E823"/>
    <mergeCell ref="D824:E824"/>
    <mergeCell ref="D825:E825"/>
    <mergeCell ref="C826:E826"/>
    <mergeCell ref="C827:E827"/>
    <mergeCell ref="C828:D830"/>
    <mergeCell ref="B831:B840"/>
    <mergeCell ref="C831:E831"/>
    <mergeCell ref="C832:E832"/>
    <mergeCell ref="C833:E833"/>
    <mergeCell ref="C834:E834"/>
    <mergeCell ref="C835:E835"/>
    <mergeCell ref="C836:E836"/>
    <mergeCell ref="C837:E837"/>
    <mergeCell ref="C838:E838"/>
    <mergeCell ref="C839:E839"/>
    <mergeCell ref="C840:E840"/>
    <mergeCell ref="A841:B844"/>
    <mergeCell ref="C841:E841"/>
    <mergeCell ref="C842:E842"/>
    <mergeCell ref="C843:E843"/>
    <mergeCell ref="C844:E844"/>
    <mergeCell ref="A845:A900"/>
    <mergeCell ref="B845:E845"/>
    <mergeCell ref="B846:B852"/>
    <mergeCell ref="C846:E846"/>
    <mergeCell ref="C847:E847"/>
    <mergeCell ref="C848:E848"/>
    <mergeCell ref="C849:E849"/>
    <mergeCell ref="C850:C852"/>
    <mergeCell ref="D850:E850"/>
    <mergeCell ref="D851:E851"/>
    <mergeCell ref="D852:E852"/>
    <mergeCell ref="B853:B867"/>
    <mergeCell ref="C853:E853"/>
    <mergeCell ref="C854:C857"/>
    <mergeCell ref="D854:D856"/>
    <mergeCell ref="D857:E857"/>
    <mergeCell ref="C858:C859"/>
    <mergeCell ref="D858:E858"/>
    <mergeCell ref="D859:E859"/>
    <mergeCell ref="C860:E860"/>
    <mergeCell ref="C862:D865"/>
    <mergeCell ref="E862:E863"/>
    <mergeCell ref="E864:E865"/>
    <mergeCell ref="C866:D867"/>
    <mergeCell ref="B868:B879"/>
    <mergeCell ref="C868:C879"/>
    <mergeCell ref="D868:D869"/>
    <mergeCell ref="D870:D871"/>
    <mergeCell ref="D872:D873"/>
    <mergeCell ref="D874:D875"/>
    <mergeCell ref="D876:D877"/>
    <mergeCell ref="D878:D879"/>
    <mergeCell ref="B880:B890"/>
    <mergeCell ref="C880:E880"/>
    <mergeCell ref="C881:E881"/>
    <mergeCell ref="C882:E882"/>
    <mergeCell ref="C883:C885"/>
    <mergeCell ref="D883:E883"/>
    <mergeCell ref="D884:E884"/>
    <mergeCell ref="D885:E885"/>
    <mergeCell ref="C886:E886"/>
    <mergeCell ref="C887:E887"/>
    <mergeCell ref="C888:D890"/>
    <mergeCell ref="B891:B900"/>
    <mergeCell ref="C891:E891"/>
    <mergeCell ref="C892:E892"/>
    <mergeCell ref="C893:E893"/>
    <mergeCell ref="C894:E894"/>
    <mergeCell ref="C895:E895"/>
    <mergeCell ref="C896:E896"/>
    <mergeCell ref="C897:E897"/>
    <mergeCell ref="C898:E898"/>
    <mergeCell ref="C899:E899"/>
    <mergeCell ref="C900:E900"/>
    <mergeCell ref="A901:B904"/>
    <mergeCell ref="C901:E901"/>
    <mergeCell ref="C902:E902"/>
    <mergeCell ref="C903:E903"/>
    <mergeCell ref="C904:E904"/>
    <mergeCell ref="A905:A960"/>
    <mergeCell ref="B905:E905"/>
    <mergeCell ref="B906:B912"/>
    <mergeCell ref="C906:E906"/>
    <mergeCell ref="C907:E907"/>
    <mergeCell ref="C908:E908"/>
    <mergeCell ref="C909:E909"/>
    <mergeCell ref="C910:C912"/>
    <mergeCell ref="D910:E910"/>
    <mergeCell ref="D911:E911"/>
    <mergeCell ref="D912:E912"/>
    <mergeCell ref="B913:B927"/>
    <mergeCell ref="C913:E913"/>
    <mergeCell ref="C914:C917"/>
    <mergeCell ref="D914:D916"/>
    <mergeCell ref="D917:E917"/>
    <mergeCell ref="C918:C919"/>
    <mergeCell ref="D918:E918"/>
    <mergeCell ref="D919:E919"/>
    <mergeCell ref="C920:E920"/>
    <mergeCell ref="C922:D925"/>
    <mergeCell ref="E922:E923"/>
    <mergeCell ref="E924:E925"/>
    <mergeCell ref="C926:D927"/>
    <mergeCell ref="B928:B939"/>
    <mergeCell ref="C928:C939"/>
    <mergeCell ref="D928:D929"/>
    <mergeCell ref="D930:D931"/>
    <mergeCell ref="D932:D933"/>
    <mergeCell ref="D934:D935"/>
    <mergeCell ref="D936:D937"/>
    <mergeCell ref="D938:D939"/>
    <mergeCell ref="B940:B950"/>
    <mergeCell ref="C940:E940"/>
    <mergeCell ref="C941:E941"/>
    <mergeCell ref="C942:E942"/>
    <mergeCell ref="C943:C945"/>
    <mergeCell ref="D943:E943"/>
    <mergeCell ref="D944:E944"/>
    <mergeCell ref="D945:E945"/>
    <mergeCell ref="C946:E946"/>
    <mergeCell ref="C947:E947"/>
    <mergeCell ref="C948:D950"/>
    <mergeCell ref="B951:B960"/>
    <mergeCell ref="C951:E951"/>
    <mergeCell ref="C952:E952"/>
    <mergeCell ref="C953:E953"/>
    <mergeCell ref="C954:E954"/>
    <mergeCell ref="C955:E955"/>
    <mergeCell ref="C956:E956"/>
    <mergeCell ref="C957:E957"/>
    <mergeCell ref="C958:E958"/>
    <mergeCell ref="C959:E959"/>
    <mergeCell ref="C960:E960"/>
    <mergeCell ref="A961:B964"/>
    <mergeCell ref="C961:E961"/>
    <mergeCell ref="C962:E962"/>
    <mergeCell ref="C963:E963"/>
    <mergeCell ref="C964:E964"/>
    <mergeCell ref="A965:A1020"/>
    <mergeCell ref="B965:E965"/>
    <mergeCell ref="B966:B972"/>
    <mergeCell ref="C966:E966"/>
    <mergeCell ref="C967:E967"/>
    <mergeCell ref="C968:E968"/>
    <mergeCell ref="C969:E969"/>
    <mergeCell ref="C970:C972"/>
    <mergeCell ref="D970:E970"/>
    <mergeCell ref="D971:E971"/>
    <mergeCell ref="D972:E972"/>
    <mergeCell ref="B973:B987"/>
    <mergeCell ref="C973:E973"/>
    <mergeCell ref="C974:C977"/>
    <mergeCell ref="D974:D976"/>
    <mergeCell ref="D977:E977"/>
    <mergeCell ref="C978:C979"/>
    <mergeCell ref="D978:E978"/>
    <mergeCell ref="D979:E979"/>
    <mergeCell ref="C980:E980"/>
    <mergeCell ref="C982:D985"/>
    <mergeCell ref="E982:E983"/>
    <mergeCell ref="E984:E985"/>
    <mergeCell ref="C986:D987"/>
    <mergeCell ref="B988:B999"/>
    <mergeCell ref="C988:C999"/>
    <mergeCell ref="D988:D989"/>
    <mergeCell ref="D990:D991"/>
    <mergeCell ref="D992:D993"/>
    <mergeCell ref="D994:D995"/>
    <mergeCell ref="D996:D997"/>
    <mergeCell ref="D998:D999"/>
    <mergeCell ref="B1000:B1010"/>
    <mergeCell ref="C1000:E1000"/>
    <mergeCell ref="C1001:E1001"/>
    <mergeCell ref="C1002:E1002"/>
    <mergeCell ref="C1003:C1005"/>
    <mergeCell ref="D1003:E1003"/>
    <mergeCell ref="D1004:E1004"/>
    <mergeCell ref="D1005:E1005"/>
    <mergeCell ref="C1006:E1006"/>
    <mergeCell ref="C1007:E1007"/>
    <mergeCell ref="C1008:D1010"/>
    <mergeCell ref="B1011:B1020"/>
    <mergeCell ref="C1011:E1011"/>
    <mergeCell ref="C1012:E1012"/>
    <mergeCell ref="C1013:E1013"/>
    <mergeCell ref="C1014:E1014"/>
    <mergeCell ref="C1015:E1015"/>
    <mergeCell ref="C1016:E1016"/>
    <mergeCell ref="C1017:E1017"/>
    <mergeCell ref="C1018:E1018"/>
    <mergeCell ref="C1019:E1019"/>
    <mergeCell ref="C1020:E1020"/>
    <mergeCell ref="A1021:B1024"/>
    <mergeCell ref="C1021:E1021"/>
    <mergeCell ref="C1022:E1022"/>
    <mergeCell ref="C1023:E1023"/>
    <mergeCell ref="C1024:E1024"/>
    <mergeCell ref="A1025:A1080"/>
    <mergeCell ref="B1025:E1025"/>
    <mergeCell ref="B1026:B1032"/>
    <mergeCell ref="C1026:E1026"/>
    <mergeCell ref="C1027:E1027"/>
    <mergeCell ref="C1028:E1028"/>
    <mergeCell ref="C1029:E1029"/>
    <mergeCell ref="C1030:C1032"/>
    <mergeCell ref="D1030:E1030"/>
    <mergeCell ref="D1031:E1031"/>
    <mergeCell ref="D1032:E1032"/>
    <mergeCell ref="B1033:B1047"/>
    <mergeCell ref="C1033:E1033"/>
    <mergeCell ref="C1034:C1037"/>
    <mergeCell ref="D1034:D1036"/>
    <mergeCell ref="D1037:E1037"/>
    <mergeCell ref="C1038:C1039"/>
    <mergeCell ref="D1038:E1038"/>
    <mergeCell ref="D1039:E1039"/>
    <mergeCell ref="C1040:E1040"/>
    <mergeCell ref="C1042:D1045"/>
    <mergeCell ref="E1042:E1043"/>
    <mergeCell ref="E1044:E1045"/>
    <mergeCell ref="C1046:D1047"/>
    <mergeCell ref="B1048:B1059"/>
    <mergeCell ref="C1048:C1059"/>
    <mergeCell ref="D1048:D1049"/>
    <mergeCell ref="D1050:D1051"/>
    <mergeCell ref="D1052:D1053"/>
    <mergeCell ref="D1054:D1055"/>
    <mergeCell ref="D1056:D1057"/>
    <mergeCell ref="D1058:D1059"/>
    <mergeCell ref="B1060:B1070"/>
    <mergeCell ref="C1060:E1060"/>
    <mergeCell ref="C1061:E1061"/>
    <mergeCell ref="C1062:E1062"/>
    <mergeCell ref="C1063:C1065"/>
    <mergeCell ref="D1063:E1063"/>
    <mergeCell ref="D1064:E1064"/>
    <mergeCell ref="D1065:E1065"/>
    <mergeCell ref="C1066:E1066"/>
    <mergeCell ref="C1067:E1067"/>
    <mergeCell ref="C1068:D1070"/>
    <mergeCell ref="B1071:B1080"/>
    <mergeCell ref="C1071:E1071"/>
    <mergeCell ref="C1072:E1072"/>
    <mergeCell ref="C1073:E1073"/>
    <mergeCell ref="C1074:E1074"/>
    <mergeCell ref="C1075:E1075"/>
    <mergeCell ref="C1076:E1076"/>
    <mergeCell ref="C1077:E1077"/>
    <mergeCell ref="C1078:E1078"/>
    <mergeCell ref="C1079:E1079"/>
    <mergeCell ref="C1080:E1080"/>
    <mergeCell ref="A1081:B1084"/>
    <mergeCell ref="C1081:E1081"/>
    <mergeCell ref="C1082:E1082"/>
    <mergeCell ref="C1083:E1083"/>
    <mergeCell ref="C1084:E1084"/>
    <mergeCell ref="A1085:A1140"/>
    <mergeCell ref="B1085:E1085"/>
    <mergeCell ref="B1086:B1092"/>
    <mergeCell ref="C1086:E1086"/>
    <mergeCell ref="C1087:E1087"/>
    <mergeCell ref="C1088:E1088"/>
    <mergeCell ref="C1089:E1089"/>
    <mergeCell ref="C1090:C1092"/>
    <mergeCell ref="D1090:E1090"/>
    <mergeCell ref="D1091:E1091"/>
    <mergeCell ref="D1092:E1092"/>
    <mergeCell ref="B1093:B1107"/>
    <mergeCell ref="C1093:E1093"/>
    <mergeCell ref="C1094:C1097"/>
    <mergeCell ref="D1094:D1096"/>
    <mergeCell ref="D1097:E1097"/>
    <mergeCell ref="C1098:C1099"/>
    <mergeCell ref="D1098:E1098"/>
    <mergeCell ref="D1099:E1099"/>
    <mergeCell ref="C1100:E1100"/>
    <mergeCell ref="C1102:D1105"/>
    <mergeCell ref="E1102:E1103"/>
    <mergeCell ref="E1104:E1105"/>
    <mergeCell ref="C1106:D1107"/>
    <mergeCell ref="B1108:B1119"/>
    <mergeCell ref="C1108:C1119"/>
    <mergeCell ref="D1108:D1109"/>
    <mergeCell ref="D1110:D1111"/>
    <mergeCell ref="D1112:D1113"/>
    <mergeCell ref="D1114:D1115"/>
    <mergeCell ref="D1116:D1117"/>
    <mergeCell ref="D1118:D1119"/>
    <mergeCell ref="B1120:B1130"/>
    <mergeCell ref="C1120:E1120"/>
    <mergeCell ref="C1121:E1121"/>
    <mergeCell ref="C1122:E1122"/>
    <mergeCell ref="C1123:C1125"/>
    <mergeCell ref="D1123:E1123"/>
    <mergeCell ref="D1124:E1124"/>
    <mergeCell ref="D1125:E1125"/>
    <mergeCell ref="C1126:E1126"/>
    <mergeCell ref="C1127:E1127"/>
    <mergeCell ref="C1128:D1130"/>
    <mergeCell ref="B1131:B1140"/>
    <mergeCell ref="C1131:E1131"/>
    <mergeCell ref="C1132:E1132"/>
    <mergeCell ref="C1133:E1133"/>
    <mergeCell ref="C1134:E1134"/>
    <mergeCell ref="C1135:E1135"/>
    <mergeCell ref="C1136:E1136"/>
    <mergeCell ref="C1137:E1137"/>
    <mergeCell ref="C1138:E1138"/>
    <mergeCell ref="C1139:E1139"/>
    <mergeCell ref="C1140:E1140"/>
    <mergeCell ref="A1141:B1144"/>
    <mergeCell ref="C1141:E1141"/>
    <mergeCell ref="C1142:E1142"/>
    <mergeCell ref="C1143:E1143"/>
    <mergeCell ref="C1144:E1144"/>
    <mergeCell ref="A1145:A1200"/>
    <mergeCell ref="B1145:E1145"/>
    <mergeCell ref="B1146:B1152"/>
    <mergeCell ref="C1146:E1146"/>
    <mergeCell ref="C1147:E1147"/>
    <mergeCell ref="C1148:E1148"/>
    <mergeCell ref="C1149:E1149"/>
    <mergeCell ref="C1150:C1152"/>
    <mergeCell ref="D1150:E1150"/>
    <mergeCell ref="D1151:E1151"/>
    <mergeCell ref="D1152:E1152"/>
    <mergeCell ref="B1153:B1167"/>
    <mergeCell ref="C1153:E1153"/>
    <mergeCell ref="C1154:C1157"/>
    <mergeCell ref="D1154:D1156"/>
    <mergeCell ref="D1157:E1157"/>
    <mergeCell ref="C1158:C1159"/>
    <mergeCell ref="D1158:E1158"/>
    <mergeCell ref="D1159:E1159"/>
    <mergeCell ref="C1160:E1160"/>
    <mergeCell ref="C1162:D1165"/>
    <mergeCell ref="E1162:E1163"/>
    <mergeCell ref="E1164:E1165"/>
    <mergeCell ref="C1166:D1167"/>
    <mergeCell ref="B1168:B1179"/>
    <mergeCell ref="C1168:C1179"/>
    <mergeCell ref="D1168:D1169"/>
    <mergeCell ref="D1170:D1171"/>
    <mergeCell ref="D1172:D1173"/>
    <mergeCell ref="D1174:D1175"/>
    <mergeCell ref="D1176:D1177"/>
    <mergeCell ref="D1178:D1179"/>
    <mergeCell ref="B1180:B1190"/>
    <mergeCell ref="C1180:E1180"/>
    <mergeCell ref="C1181:E1181"/>
    <mergeCell ref="C1182:E1182"/>
    <mergeCell ref="C1183:C1185"/>
    <mergeCell ref="D1183:E1183"/>
    <mergeCell ref="D1184:E1184"/>
    <mergeCell ref="D1185:E1185"/>
    <mergeCell ref="C1186:E1186"/>
    <mergeCell ref="C1187:E1187"/>
    <mergeCell ref="C1188:D1190"/>
    <mergeCell ref="B1191:B1200"/>
    <mergeCell ref="C1191:E1191"/>
    <mergeCell ref="C1192:E1192"/>
    <mergeCell ref="C1193:E1193"/>
    <mergeCell ref="C1194:E1194"/>
    <mergeCell ref="C1195:E1195"/>
    <mergeCell ref="C1196:E1196"/>
    <mergeCell ref="C1197:E1197"/>
    <mergeCell ref="C1198:E1198"/>
    <mergeCell ref="C1199:E1199"/>
    <mergeCell ref="C1200:E1200"/>
    <mergeCell ref="A1201:B1204"/>
    <mergeCell ref="C1201:E1201"/>
    <mergeCell ref="C1202:E1202"/>
    <mergeCell ref="C1203:E1203"/>
    <mergeCell ref="C1204:E1204"/>
    <mergeCell ref="A1205:A1260"/>
    <mergeCell ref="B1205:E1205"/>
    <mergeCell ref="B1206:B1212"/>
    <mergeCell ref="C1206:E1206"/>
    <mergeCell ref="C1207:E1207"/>
    <mergeCell ref="C1208:E1208"/>
    <mergeCell ref="C1209:E1209"/>
    <mergeCell ref="C1210:C1212"/>
    <mergeCell ref="D1210:E1210"/>
    <mergeCell ref="D1211:E1211"/>
    <mergeCell ref="D1212:E1212"/>
    <mergeCell ref="B1213:B1227"/>
    <mergeCell ref="C1213:E1213"/>
    <mergeCell ref="C1214:C1217"/>
    <mergeCell ref="D1214:D1216"/>
    <mergeCell ref="D1217:E1217"/>
    <mergeCell ref="C1218:C1219"/>
    <mergeCell ref="D1218:E1218"/>
    <mergeCell ref="D1219:E1219"/>
    <mergeCell ref="C1220:E1220"/>
    <mergeCell ref="C1222:D1225"/>
    <mergeCell ref="E1222:E1223"/>
    <mergeCell ref="E1224:E1225"/>
    <mergeCell ref="C1226:D1227"/>
    <mergeCell ref="B1228:B1239"/>
    <mergeCell ref="C1228:C1239"/>
    <mergeCell ref="D1228:D1229"/>
    <mergeCell ref="D1230:D1231"/>
    <mergeCell ref="D1232:D1233"/>
    <mergeCell ref="D1234:D1235"/>
    <mergeCell ref="D1236:D1237"/>
    <mergeCell ref="D1238:D1239"/>
    <mergeCell ref="B1240:B1250"/>
    <mergeCell ref="C1240:E1240"/>
    <mergeCell ref="C1241:E1241"/>
    <mergeCell ref="C1242:E1242"/>
    <mergeCell ref="C1243:C1245"/>
    <mergeCell ref="D1243:E1243"/>
    <mergeCell ref="D1244:E1244"/>
    <mergeCell ref="D1245:E1245"/>
    <mergeCell ref="C1246:E1246"/>
    <mergeCell ref="C1247:E1247"/>
    <mergeCell ref="C1248:D1250"/>
    <mergeCell ref="B1251:B1260"/>
    <mergeCell ref="C1251:E1251"/>
    <mergeCell ref="C1252:E1252"/>
    <mergeCell ref="C1253:E1253"/>
    <mergeCell ref="C1254:E1254"/>
    <mergeCell ref="C1255:E1255"/>
    <mergeCell ref="C1256:E1256"/>
    <mergeCell ref="C1257:E1257"/>
    <mergeCell ref="C1258:E1258"/>
    <mergeCell ref="C1259:E1259"/>
    <mergeCell ref="C1260:E1260"/>
    <mergeCell ref="A1261:B1264"/>
    <mergeCell ref="C1261:E1261"/>
    <mergeCell ref="C1262:E1262"/>
    <mergeCell ref="C1263:E1263"/>
    <mergeCell ref="C1264:E1264"/>
    <mergeCell ref="A1265:A1320"/>
    <mergeCell ref="B1265:E1265"/>
    <mergeCell ref="B1266:B1272"/>
    <mergeCell ref="C1266:E1266"/>
    <mergeCell ref="C1267:E1267"/>
    <mergeCell ref="C1268:E1268"/>
    <mergeCell ref="C1269:E1269"/>
    <mergeCell ref="C1270:C1272"/>
    <mergeCell ref="D1270:E1270"/>
    <mergeCell ref="D1271:E1271"/>
    <mergeCell ref="D1272:E1272"/>
    <mergeCell ref="B1273:B1287"/>
    <mergeCell ref="C1273:E1273"/>
    <mergeCell ref="C1274:C1277"/>
    <mergeCell ref="D1274:D1276"/>
    <mergeCell ref="D1277:E1277"/>
    <mergeCell ref="C1278:C1279"/>
    <mergeCell ref="D1278:E1278"/>
    <mergeCell ref="D1279:E1279"/>
    <mergeCell ref="C1280:E1280"/>
    <mergeCell ref="C1282:D1285"/>
    <mergeCell ref="E1282:E1283"/>
    <mergeCell ref="E1284:E1285"/>
    <mergeCell ref="C1286:D1287"/>
    <mergeCell ref="B1288:B1299"/>
    <mergeCell ref="C1288:C1299"/>
    <mergeCell ref="D1288:D1289"/>
    <mergeCell ref="D1290:D1291"/>
    <mergeCell ref="D1292:D1293"/>
    <mergeCell ref="D1294:D1295"/>
    <mergeCell ref="D1296:D1297"/>
    <mergeCell ref="D1298:D1299"/>
    <mergeCell ref="B1300:B1310"/>
    <mergeCell ref="C1300:E1300"/>
    <mergeCell ref="C1301:E1301"/>
    <mergeCell ref="C1302:E1302"/>
    <mergeCell ref="C1303:C1305"/>
    <mergeCell ref="D1303:E1303"/>
    <mergeCell ref="D1304:E1304"/>
    <mergeCell ref="D1305:E1305"/>
    <mergeCell ref="C1306:E1306"/>
    <mergeCell ref="C1307:E1307"/>
    <mergeCell ref="C1308:D1310"/>
    <mergeCell ref="B1311:B1320"/>
    <mergeCell ref="C1311:E1311"/>
    <mergeCell ref="C1312:E1312"/>
    <mergeCell ref="C1313:E1313"/>
    <mergeCell ref="C1314:E1314"/>
    <mergeCell ref="C1315:E1315"/>
    <mergeCell ref="C1316:E1316"/>
    <mergeCell ref="C1317:E1317"/>
    <mergeCell ref="C1318:E1318"/>
    <mergeCell ref="C1319:E1319"/>
    <mergeCell ref="C1320:E1320"/>
    <mergeCell ref="A1321:B1324"/>
    <mergeCell ref="C1321:E1321"/>
    <mergeCell ref="C1322:E1322"/>
    <mergeCell ref="C1323:E1323"/>
    <mergeCell ref="C1324:E1324"/>
    <mergeCell ref="A1325:A1380"/>
    <mergeCell ref="B1325:E1325"/>
    <mergeCell ref="B1326:B1332"/>
    <mergeCell ref="C1326:E1326"/>
    <mergeCell ref="C1327:E1327"/>
    <mergeCell ref="C1328:E1328"/>
    <mergeCell ref="C1329:E1329"/>
    <mergeCell ref="C1330:C1332"/>
    <mergeCell ref="D1330:E1330"/>
    <mergeCell ref="D1331:E1331"/>
    <mergeCell ref="D1332:E1332"/>
    <mergeCell ref="B1333:B1347"/>
    <mergeCell ref="C1333:E1333"/>
    <mergeCell ref="C1334:C1337"/>
    <mergeCell ref="D1334:D1336"/>
    <mergeCell ref="D1337:E1337"/>
    <mergeCell ref="C1338:C1339"/>
    <mergeCell ref="D1338:E1338"/>
    <mergeCell ref="D1339:E1339"/>
    <mergeCell ref="C1340:E1340"/>
    <mergeCell ref="C1342:D1345"/>
    <mergeCell ref="E1342:E1343"/>
    <mergeCell ref="E1344:E1345"/>
    <mergeCell ref="C1346:D1347"/>
    <mergeCell ref="B1348:B1359"/>
    <mergeCell ref="C1348:C1359"/>
    <mergeCell ref="D1348:D1349"/>
    <mergeCell ref="D1350:D1351"/>
    <mergeCell ref="D1352:D1353"/>
    <mergeCell ref="D1354:D1355"/>
    <mergeCell ref="D1356:D1357"/>
    <mergeCell ref="D1358:D1359"/>
    <mergeCell ref="B1360:B1370"/>
    <mergeCell ref="C1360:E1360"/>
    <mergeCell ref="C1361:E1361"/>
    <mergeCell ref="C1362:E1362"/>
    <mergeCell ref="C1363:C1365"/>
    <mergeCell ref="D1363:E1363"/>
    <mergeCell ref="D1364:E1364"/>
    <mergeCell ref="D1365:E1365"/>
    <mergeCell ref="C1366:E1366"/>
    <mergeCell ref="C1367:E1367"/>
    <mergeCell ref="C1368:D1370"/>
    <mergeCell ref="B1371:B1380"/>
    <mergeCell ref="C1371:E1371"/>
    <mergeCell ref="C1372:E1372"/>
    <mergeCell ref="C1373:E1373"/>
    <mergeCell ref="C1374:E1374"/>
    <mergeCell ref="C1375:E1375"/>
    <mergeCell ref="C1376:E1376"/>
    <mergeCell ref="C1377:E1377"/>
    <mergeCell ref="C1378:E1378"/>
    <mergeCell ref="C1379:E1379"/>
    <mergeCell ref="C1380:E1380"/>
    <mergeCell ref="A1381:B1384"/>
    <mergeCell ref="C1381:E1381"/>
    <mergeCell ref="C1382:E1382"/>
    <mergeCell ref="C1383:E1383"/>
    <mergeCell ref="C1384:E1384"/>
    <mergeCell ref="A1385:A1440"/>
    <mergeCell ref="B1385:E1385"/>
    <mergeCell ref="B1386:B1392"/>
    <mergeCell ref="C1386:E1386"/>
    <mergeCell ref="C1387:E1387"/>
    <mergeCell ref="C1388:E1388"/>
    <mergeCell ref="C1389:E1389"/>
    <mergeCell ref="C1390:C1392"/>
    <mergeCell ref="D1390:E1390"/>
    <mergeCell ref="D1391:E1391"/>
    <mergeCell ref="D1392:E1392"/>
    <mergeCell ref="B1393:B1407"/>
    <mergeCell ref="C1393:E1393"/>
    <mergeCell ref="C1394:C1397"/>
    <mergeCell ref="D1394:D1396"/>
    <mergeCell ref="D1397:E1397"/>
    <mergeCell ref="C1398:C1399"/>
    <mergeCell ref="D1398:E1398"/>
    <mergeCell ref="D1399:E1399"/>
    <mergeCell ref="C1400:E1400"/>
    <mergeCell ref="C1402:D1405"/>
    <mergeCell ref="E1402:E1403"/>
    <mergeCell ref="E1404:E1405"/>
    <mergeCell ref="C1406:D1407"/>
    <mergeCell ref="B1408:B1419"/>
    <mergeCell ref="C1408:C1419"/>
    <mergeCell ref="D1408:D1409"/>
    <mergeCell ref="D1410:D1411"/>
    <mergeCell ref="D1412:D1413"/>
    <mergeCell ref="D1414:D1415"/>
    <mergeCell ref="D1416:D1417"/>
    <mergeCell ref="D1418:D1419"/>
    <mergeCell ref="B1420:B1430"/>
    <mergeCell ref="C1420:E1420"/>
    <mergeCell ref="C1421:E1421"/>
    <mergeCell ref="C1422:E1422"/>
    <mergeCell ref="C1423:C1425"/>
    <mergeCell ref="D1423:E1423"/>
    <mergeCell ref="D1424:E1424"/>
    <mergeCell ref="D1425:E1425"/>
    <mergeCell ref="C1426:E1426"/>
    <mergeCell ref="C1427:E1427"/>
    <mergeCell ref="C1428:D1430"/>
    <mergeCell ref="B1431:B1440"/>
    <mergeCell ref="C1431:E1431"/>
    <mergeCell ref="C1432:E1432"/>
    <mergeCell ref="C1433:E1433"/>
    <mergeCell ref="C1434:E1434"/>
    <mergeCell ref="C1435:E1435"/>
    <mergeCell ref="C1436:E1436"/>
    <mergeCell ref="C1437:E1437"/>
    <mergeCell ref="C1438:E1438"/>
    <mergeCell ref="C1439:E1439"/>
    <mergeCell ref="C1440:E1440"/>
    <mergeCell ref="A1441:B1444"/>
    <mergeCell ref="C1441:E1441"/>
    <mergeCell ref="C1442:E1442"/>
    <mergeCell ref="C1443:E1443"/>
    <mergeCell ref="C1444:E1444"/>
    <mergeCell ref="A1445:A1480"/>
    <mergeCell ref="B1445:E1445"/>
    <mergeCell ref="B1446:B1452"/>
    <mergeCell ref="C1446:E1446"/>
    <mergeCell ref="C1447:E1447"/>
    <mergeCell ref="C1448:E1448"/>
    <mergeCell ref="C1449:E1449"/>
    <mergeCell ref="C1450:C1452"/>
    <mergeCell ref="D1450:E1450"/>
    <mergeCell ref="D1451:E1451"/>
    <mergeCell ref="D1452:E1452"/>
    <mergeCell ref="B1453:B1464"/>
    <mergeCell ref="C1453:C1456"/>
    <mergeCell ref="D1453:D1455"/>
    <mergeCell ref="D1456:E1456"/>
    <mergeCell ref="C1457:C1458"/>
    <mergeCell ref="D1457:E1457"/>
    <mergeCell ref="D1458:E1458"/>
    <mergeCell ref="C1459:E1459"/>
    <mergeCell ref="C1461:D1464"/>
    <mergeCell ref="E1461:E1462"/>
    <mergeCell ref="E1463:E1464"/>
    <mergeCell ref="B1465:D1466"/>
    <mergeCell ref="B1467:B1480"/>
    <mergeCell ref="C1467:C1478"/>
    <mergeCell ref="D1467:D1468"/>
    <mergeCell ref="D1469:D1470"/>
    <mergeCell ref="D1471:D1472"/>
    <mergeCell ref="D1473:D1474"/>
    <mergeCell ref="D1475:D1476"/>
    <mergeCell ref="D1477:D1478"/>
    <mergeCell ref="C1479:C1480"/>
    <mergeCell ref="D1479:E1479"/>
    <mergeCell ref="D1480:E1480"/>
    <mergeCell ref="A1481:B1488"/>
    <mergeCell ref="C1481:C1486"/>
    <mergeCell ref="D1481:D1483"/>
    <mergeCell ref="D1484:D1486"/>
    <mergeCell ref="C1487:E1487"/>
    <mergeCell ref="C1488:E1488"/>
    <mergeCell ref="A1489:A1524"/>
    <mergeCell ref="B1489:E1489"/>
    <mergeCell ref="B1490:B1496"/>
    <mergeCell ref="C1490:E1490"/>
    <mergeCell ref="C1491:E1491"/>
    <mergeCell ref="C1492:E1492"/>
    <mergeCell ref="C1493:E1493"/>
    <mergeCell ref="C1494:C1496"/>
    <mergeCell ref="D1494:E1494"/>
    <mergeCell ref="D1495:E1495"/>
    <mergeCell ref="D1496:E1496"/>
    <mergeCell ref="B1497:B1508"/>
    <mergeCell ref="C1497:C1500"/>
    <mergeCell ref="D1497:D1499"/>
    <mergeCell ref="D1500:E1500"/>
    <mergeCell ref="C1501:C1502"/>
    <mergeCell ref="D1501:E1501"/>
    <mergeCell ref="D1502:E1502"/>
    <mergeCell ref="C1503:E1503"/>
    <mergeCell ref="C1505:D1508"/>
    <mergeCell ref="E1505:E1506"/>
    <mergeCell ref="E1507:E1508"/>
    <mergeCell ref="B1509:D1510"/>
    <mergeCell ref="B1511:B1524"/>
    <mergeCell ref="C1511:C1522"/>
    <mergeCell ref="D1511:D1512"/>
    <mergeCell ref="D1513:D1514"/>
    <mergeCell ref="D1515:D1516"/>
    <mergeCell ref="D1517:D1518"/>
    <mergeCell ref="D1519:D1520"/>
    <mergeCell ref="D1521:D1522"/>
    <mergeCell ref="C1523:C1524"/>
    <mergeCell ref="D1523:E1523"/>
    <mergeCell ref="D1524:E1524"/>
    <mergeCell ref="A1525:B1532"/>
    <mergeCell ref="C1525:C1530"/>
    <mergeCell ref="D1525:D1527"/>
    <mergeCell ref="D1528:D1530"/>
    <mergeCell ref="C1531:E1531"/>
    <mergeCell ref="C1532:E1532"/>
    <mergeCell ref="A1533:A1568"/>
    <mergeCell ref="B1533:E1533"/>
    <mergeCell ref="B1534:B1540"/>
    <mergeCell ref="C1534:E1534"/>
    <mergeCell ref="C1535:E1535"/>
    <mergeCell ref="C1536:E1536"/>
    <mergeCell ref="C1537:E1537"/>
    <mergeCell ref="C1538:C1540"/>
    <mergeCell ref="D1538:E1538"/>
    <mergeCell ref="D1539:E1539"/>
    <mergeCell ref="D1540:E1540"/>
    <mergeCell ref="B1541:B1552"/>
    <mergeCell ref="C1541:C1544"/>
    <mergeCell ref="D1541:D1543"/>
    <mergeCell ref="D1544:E1544"/>
    <mergeCell ref="C1545:C1546"/>
    <mergeCell ref="D1545:E1545"/>
    <mergeCell ref="D1546:E1546"/>
    <mergeCell ref="C1547:E1547"/>
    <mergeCell ref="C1549:D1552"/>
    <mergeCell ref="E1549:E1550"/>
    <mergeCell ref="E1551:E1552"/>
    <mergeCell ref="B1553:D1554"/>
    <mergeCell ref="B1555:B1568"/>
    <mergeCell ref="C1555:C1566"/>
    <mergeCell ref="D1555:D1556"/>
    <mergeCell ref="D1557:D1558"/>
    <mergeCell ref="D1559:D1560"/>
    <mergeCell ref="D1561:D1562"/>
    <mergeCell ref="D1563:D1564"/>
    <mergeCell ref="D1565:D1566"/>
    <mergeCell ref="C1567:C1568"/>
    <mergeCell ref="D1567:E1567"/>
    <mergeCell ref="D1568:E1568"/>
    <mergeCell ref="A1569:B1576"/>
    <mergeCell ref="C1569:C1574"/>
    <mergeCell ref="D1569:D1571"/>
    <mergeCell ref="D1572:D1574"/>
    <mergeCell ref="C1575:E1575"/>
    <mergeCell ref="C1576:E1576"/>
    <mergeCell ref="A1577:A1612"/>
    <mergeCell ref="B1577:E1577"/>
    <mergeCell ref="B1578:B1584"/>
    <mergeCell ref="C1578:E1578"/>
    <mergeCell ref="C1579:E1579"/>
    <mergeCell ref="C1580:E1580"/>
    <mergeCell ref="C1581:E1581"/>
    <mergeCell ref="C1582:C1584"/>
    <mergeCell ref="D1582:E1582"/>
    <mergeCell ref="D1583:E1583"/>
    <mergeCell ref="D1584:E1584"/>
    <mergeCell ref="B1585:B1596"/>
    <mergeCell ref="C1585:C1588"/>
    <mergeCell ref="D1585:D1587"/>
    <mergeCell ref="D1588:E1588"/>
    <mergeCell ref="C1589:C1590"/>
    <mergeCell ref="D1589:E1589"/>
    <mergeCell ref="D1590:E1590"/>
    <mergeCell ref="C1591:E1591"/>
    <mergeCell ref="C1593:D1596"/>
    <mergeCell ref="E1593:E1594"/>
    <mergeCell ref="E1595:E1596"/>
    <mergeCell ref="B1597:D1598"/>
    <mergeCell ref="B1599:B1612"/>
    <mergeCell ref="C1599:C1610"/>
    <mergeCell ref="D1599:D1600"/>
    <mergeCell ref="D1601:D1602"/>
    <mergeCell ref="D1603:D1604"/>
    <mergeCell ref="D1605:D1606"/>
    <mergeCell ref="D1607:D1608"/>
    <mergeCell ref="D1609:D1610"/>
    <mergeCell ref="C1611:C1612"/>
    <mergeCell ref="D1611:E1611"/>
    <mergeCell ref="D1612:E1612"/>
    <mergeCell ref="A1613:B1620"/>
    <mergeCell ref="C1613:C1618"/>
    <mergeCell ref="D1613:D1615"/>
    <mergeCell ref="D1616:D1618"/>
    <mergeCell ref="C1619:E1619"/>
    <mergeCell ref="C1620:E1620"/>
    <mergeCell ref="A1621:A1656"/>
    <mergeCell ref="B1621:E1621"/>
    <mergeCell ref="B1622:B1628"/>
    <mergeCell ref="C1622:E1622"/>
    <mergeCell ref="C1623:E1623"/>
    <mergeCell ref="C1624:E1624"/>
    <mergeCell ref="C1625:E1625"/>
    <mergeCell ref="C1626:C1628"/>
    <mergeCell ref="D1626:E1626"/>
    <mergeCell ref="D1627:E1627"/>
    <mergeCell ref="D1628:E1628"/>
    <mergeCell ref="B1629:B1640"/>
    <mergeCell ref="C1629:C1632"/>
    <mergeCell ref="D1629:D1631"/>
    <mergeCell ref="D1632:E1632"/>
    <mergeCell ref="C1633:C1634"/>
    <mergeCell ref="D1633:E1633"/>
    <mergeCell ref="D1634:E1634"/>
    <mergeCell ref="C1635:E1635"/>
    <mergeCell ref="C1637:D1640"/>
    <mergeCell ref="E1637:E1638"/>
    <mergeCell ref="E1639:E1640"/>
    <mergeCell ref="B1641:D1642"/>
    <mergeCell ref="B1643:B1656"/>
    <mergeCell ref="C1643:C1654"/>
    <mergeCell ref="D1643:D1644"/>
    <mergeCell ref="D1645:D1646"/>
    <mergeCell ref="D1647:D1648"/>
    <mergeCell ref="D1649:D1650"/>
    <mergeCell ref="D1651:D1652"/>
    <mergeCell ref="D1653:D1654"/>
    <mergeCell ref="C1655:C1656"/>
    <mergeCell ref="D1655:E1655"/>
    <mergeCell ref="D1656:E1656"/>
    <mergeCell ref="A1657:B1664"/>
    <mergeCell ref="C1657:C1662"/>
    <mergeCell ref="D1657:D1659"/>
    <mergeCell ref="D1660:D1662"/>
    <mergeCell ref="C1663:E1663"/>
    <mergeCell ref="C1664:E1664"/>
    <mergeCell ref="A1665:A1700"/>
    <mergeCell ref="B1665:E1665"/>
    <mergeCell ref="B1666:B1672"/>
    <mergeCell ref="C1666:E1666"/>
    <mergeCell ref="C1667:E1667"/>
    <mergeCell ref="C1668:E1668"/>
    <mergeCell ref="C1669:E1669"/>
    <mergeCell ref="C1670:C1672"/>
    <mergeCell ref="D1670:E1670"/>
    <mergeCell ref="D1671:E1671"/>
    <mergeCell ref="D1672:E1672"/>
    <mergeCell ref="B1673:B1684"/>
    <mergeCell ref="C1673:C1676"/>
    <mergeCell ref="D1673:D1675"/>
    <mergeCell ref="D1676:E1676"/>
    <mergeCell ref="C1677:C1678"/>
    <mergeCell ref="D1677:E1677"/>
    <mergeCell ref="D1678:E1678"/>
    <mergeCell ref="C1679:E1679"/>
    <mergeCell ref="C1681:D1684"/>
    <mergeCell ref="E1681:E1682"/>
    <mergeCell ref="E1683:E1684"/>
    <mergeCell ref="B1685:D1686"/>
    <mergeCell ref="B1687:B1700"/>
    <mergeCell ref="C1687:C1698"/>
    <mergeCell ref="D1687:D1688"/>
    <mergeCell ref="D1689:D1690"/>
    <mergeCell ref="D1691:D1692"/>
    <mergeCell ref="D1693:D1694"/>
    <mergeCell ref="D1695:D1696"/>
    <mergeCell ref="D1697:D1698"/>
    <mergeCell ref="C1699:C1700"/>
    <mergeCell ref="D1699:E1699"/>
    <mergeCell ref="D1700:E1700"/>
    <mergeCell ref="A1701:B1708"/>
    <mergeCell ref="C1701:C1706"/>
    <mergeCell ref="D1701:D1703"/>
    <mergeCell ref="D1704:D1706"/>
    <mergeCell ref="C1707:E1707"/>
    <mergeCell ref="C1708:E1708"/>
    <mergeCell ref="A1709:A1744"/>
    <mergeCell ref="B1709:E1709"/>
    <mergeCell ref="B1710:B1716"/>
    <mergeCell ref="C1710:E1710"/>
    <mergeCell ref="C1711:E1711"/>
    <mergeCell ref="C1712:E1712"/>
    <mergeCell ref="C1713:E1713"/>
    <mergeCell ref="C1714:C1716"/>
    <mergeCell ref="D1714:E1714"/>
    <mergeCell ref="D1715:E1715"/>
    <mergeCell ref="D1716:E1716"/>
    <mergeCell ref="B1717:B1728"/>
    <mergeCell ref="C1717:C1720"/>
    <mergeCell ref="D1717:D1719"/>
    <mergeCell ref="D1720:E1720"/>
    <mergeCell ref="C1721:C1722"/>
    <mergeCell ref="D1721:E1721"/>
    <mergeCell ref="D1722:E1722"/>
    <mergeCell ref="C1723:E1723"/>
    <mergeCell ref="C1725:D1728"/>
    <mergeCell ref="E1725:E1726"/>
    <mergeCell ref="E1727:E1728"/>
    <mergeCell ref="B1729:D1730"/>
    <mergeCell ref="B1731:B1744"/>
    <mergeCell ref="C1731:C1742"/>
    <mergeCell ref="D1731:D1732"/>
    <mergeCell ref="D1733:D1734"/>
    <mergeCell ref="D1735:D1736"/>
    <mergeCell ref="D1737:D1738"/>
    <mergeCell ref="D1739:D1740"/>
    <mergeCell ref="D1741:D1742"/>
    <mergeCell ref="C1743:C1744"/>
    <mergeCell ref="D1743:E1743"/>
    <mergeCell ref="D1744:E1744"/>
    <mergeCell ref="A1745:B1752"/>
    <mergeCell ref="C1745:C1750"/>
    <mergeCell ref="D1745:D1747"/>
    <mergeCell ref="D1748:D1750"/>
    <mergeCell ref="C1751:E1751"/>
    <mergeCell ref="C1752:E1752"/>
    <mergeCell ref="A1753:A1788"/>
    <mergeCell ref="B1753:E1753"/>
    <mergeCell ref="B1754:B1760"/>
    <mergeCell ref="C1754:E1754"/>
    <mergeCell ref="C1755:E1755"/>
    <mergeCell ref="C1756:E1756"/>
    <mergeCell ref="C1757:E1757"/>
    <mergeCell ref="C1758:C1760"/>
    <mergeCell ref="D1758:E1758"/>
    <mergeCell ref="D1759:E1759"/>
    <mergeCell ref="D1760:E1760"/>
    <mergeCell ref="B1761:B1772"/>
    <mergeCell ref="C1761:C1764"/>
    <mergeCell ref="D1761:D1763"/>
    <mergeCell ref="D1764:E1764"/>
    <mergeCell ref="C1765:C1766"/>
    <mergeCell ref="D1765:E1765"/>
    <mergeCell ref="D1766:E1766"/>
    <mergeCell ref="C1767:E1767"/>
    <mergeCell ref="C1769:D1772"/>
    <mergeCell ref="E1769:E1770"/>
    <mergeCell ref="E1771:E1772"/>
    <mergeCell ref="B1773:D1774"/>
    <mergeCell ref="B1775:B1788"/>
    <mergeCell ref="C1775:C1786"/>
    <mergeCell ref="D1775:D1776"/>
    <mergeCell ref="D1777:D1778"/>
    <mergeCell ref="D1779:D1780"/>
    <mergeCell ref="D1781:D1782"/>
    <mergeCell ref="D1783:D1784"/>
    <mergeCell ref="D1785:D1786"/>
    <mergeCell ref="C1787:C1788"/>
    <mergeCell ref="D1787:E1787"/>
    <mergeCell ref="D1788:E1788"/>
    <mergeCell ref="A1789:B1796"/>
    <mergeCell ref="C1789:C1794"/>
    <mergeCell ref="D1789:D1791"/>
    <mergeCell ref="D1792:D1794"/>
    <mergeCell ref="C1795:E1795"/>
    <mergeCell ref="C1796:E1796"/>
    <mergeCell ref="A1797:A1832"/>
    <mergeCell ref="B1797:E1797"/>
    <mergeCell ref="B1798:B1804"/>
    <mergeCell ref="C1798:E1798"/>
    <mergeCell ref="C1799:E1799"/>
    <mergeCell ref="C1800:E1800"/>
    <mergeCell ref="C1801:E1801"/>
    <mergeCell ref="C1802:C1804"/>
    <mergeCell ref="D1802:E1802"/>
    <mergeCell ref="D1803:E1803"/>
    <mergeCell ref="D1804:E1804"/>
    <mergeCell ref="B1805:B1816"/>
    <mergeCell ref="C1805:C1808"/>
    <mergeCell ref="D1805:D1807"/>
    <mergeCell ref="D1808:E1808"/>
    <mergeCell ref="C1809:C1810"/>
    <mergeCell ref="D1809:E1809"/>
    <mergeCell ref="D1810:E1810"/>
    <mergeCell ref="C1811:E1811"/>
    <mergeCell ref="C1813:D1816"/>
    <mergeCell ref="E1813:E1814"/>
    <mergeCell ref="E1815:E1816"/>
    <mergeCell ref="B1817:D1818"/>
    <mergeCell ref="B1819:B1832"/>
    <mergeCell ref="C1819:C1830"/>
    <mergeCell ref="D1819:D1820"/>
    <mergeCell ref="D1821:D1822"/>
    <mergeCell ref="D1823:D1824"/>
    <mergeCell ref="D1825:D1826"/>
    <mergeCell ref="D1827:D1828"/>
    <mergeCell ref="D1829:D1830"/>
    <mergeCell ref="C1831:C1832"/>
    <mergeCell ref="D1831:E1831"/>
    <mergeCell ref="D1832:E1832"/>
    <mergeCell ref="A1833:B1840"/>
    <mergeCell ref="C1833:C1838"/>
    <mergeCell ref="D1833:D1835"/>
    <mergeCell ref="D1836:D1838"/>
    <mergeCell ref="C1839:E1839"/>
    <mergeCell ref="C1840:E1840"/>
    <mergeCell ref="A1841:A1876"/>
    <mergeCell ref="B1841:E1841"/>
    <mergeCell ref="B1842:B1848"/>
    <mergeCell ref="C1842:E1842"/>
    <mergeCell ref="C1843:E1843"/>
    <mergeCell ref="C1844:E1844"/>
    <mergeCell ref="C1845:E1845"/>
    <mergeCell ref="C1846:C1848"/>
    <mergeCell ref="D1846:E1846"/>
    <mergeCell ref="D1847:E1847"/>
    <mergeCell ref="D1848:E1848"/>
    <mergeCell ref="B1849:B1860"/>
    <mergeCell ref="C1849:C1852"/>
    <mergeCell ref="D1849:D1851"/>
    <mergeCell ref="D1852:E1852"/>
    <mergeCell ref="C1853:C1854"/>
    <mergeCell ref="D1853:E1853"/>
    <mergeCell ref="D1854:E1854"/>
    <mergeCell ref="C1855:E1855"/>
    <mergeCell ref="C1857:D1860"/>
    <mergeCell ref="E1857:E1858"/>
    <mergeCell ref="E1859:E1860"/>
    <mergeCell ref="B1861:D1862"/>
    <mergeCell ref="B1863:B1876"/>
    <mergeCell ref="C1863:C1874"/>
    <mergeCell ref="D1863:D1864"/>
    <mergeCell ref="D1865:D1866"/>
    <mergeCell ref="D1867:D1868"/>
    <mergeCell ref="D1869:D1870"/>
    <mergeCell ref="D1871:D1872"/>
    <mergeCell ref="D1873:D1874"/>
    <mergeCell ref="C1875:C1876"/>
    <mergeCell ref="D1875:E1875"/>
    <mergeCell ref="D1876:E1876"/>
    <mergeCell ref="A1877:B1884"/>
    <mergeCell ref="C1877:C1882"/>
    <mergeCell ref="D1877:D1879"/>
    <mergeCell ref="D1880:D1882"/>
    <mergeCell ref="C1883:E1883"/>
    <mergeCell ref="C1884:E1884"/>
    <mergeCell ref="A1885:A1920"/>
    <mergeCell ref="B1885:E1885"/>
    <mergeCell ref="B1886:B1892"/>
    <mergeCell ref="C1886:E1886"/>
    <mergeCell ref="C1887:E1887"/>
    <mergeCell ref="C1888:E1888"/>
    <mergeCell ref="C1889:E1889"/>
    <mergeCell ref="C1890:C1892"/>
    <mergeCell ref="D1890:E1890"/>
    <mergeCell ref="D1891:E1891"/>
    <mergeCell ref="D1892:E1892"/>
    <mergeCell ref="B1893:B1904"/>
    <mergeCell ref="C1893:C1896"/>
    <mergeCell ref="D1893:D1895"/>
    <mergeCell ref="D1896:E1896"/>
    <mergeCell ref="C1897:C1898"/>
    <mergeCell ref="D1897:E1897"/>
    <mergeCell ref="D1898:E1898"/>
    <mergeCell ref="C1899:E1899"/>
    <mergeCell ref="C1901:D1904"/>
    <mergeCell ref="E1901:E1902"/>
    <mergeCell ref="E1903:E1904"/>
    <mergeCell ref="B1905:D1906"/>
    <mergeCell ref="B1907:B1920"/>
    <mergeCell ref="C1907:C1918"/>
    <mergeCell ref="D1907:D1908"/>
    <mergeCell ref="D1909:D1910"/>
    <mergeCell ref="D1911:D1912"/>
    <mergeCell ref="D1913:D1914"/>
    <mergeCell ref="D1915:D1916"/>
    <mergeCell ref="D1917:D1918"/>
    <mergeCell ref="C1919:C1920"/>
    <mergeCell ref="D1919:E1919"/>
    <mergeCell ref="D1920:E1920"/>
    <mergeCell ref="A1921:B1928"/>
    <mergeCell ref="C1921:C1926"/>
    <mergeCell ref="D1921:D1923"/>
    <mergeCell ref="D1924:D1926"/>
    <mergeCell ref="C1927:E1927"/>
    <mergeCell ref="C1928:E1928"/>
    <mergeCell ref="A1929:A1964"/>
    <mergeCell ref="B1929:E1929"/>
    <mergeCell ref="B1930:B1936"/>
    <mergeCell ref="C1930:E1930"/>
    <mergeCell ref="C1931:E1931"/>
    <mergeCell ref="C1932:E1932"/>
    <mergeCell ref="C1933:E1933"/>
    <mergeCell ref="C1934:C1936"/>
    <mergeCell ref="D1934:E1934"/>
    <mergeCell ref="D1935:E1935"/>
    <mergeCell ref="D1936:E1936"/>
    <mergeCell ref="B1937:B1948"/>
    <mergeCell ref="C1937:C1940"/>
    <mergeCell ref="D1937:D1939"/>
    <mergeCell ref="D1940:E1940"/>
    <mergeCell ref="C1941:C1942"/>
    <mergeCell ref="D1941:E1941"/>
    <mergeCell ref="D1942:E1942"/>
    <mergeCell ref="C1943:E1943"/>
    <mergeCell ref="C1945:D1948"/>
    <mergeCell ref="E1945:E1946"/>
    <mergeCell ref="E1947:E1948"/>
    <mergeCell ref="B1949:D1950"/>
    <mergeCell ref="B1951:B1964"/>
    <mergeCell ref="C1951:C1962"/>
    <mergeCell ref="D1951:D1952"/>
    <mergeCell ref="D1953:D1954"/>
    <mergeCell ref="D1955:D1956"/>
    <mergeCell ref="D1957:D1958"/>
    <mergeCell ref="D1959:D1960"/>
    <mergeCell ref="D1961:D1962"/>
    <mergeCell ref="C1963:C1964"/>
    <mergeCell ref="D1963:E1963"/>
    <mergeCell ref="D1964:E1964"/>
    <mergeCell ref="A1965:B1972"/>
    <mergeCell ref="C1965:C1970"/>
    <mergeCell ref="D1965:D1967"/>
    <mergeCell ref="D1968:D1970"/>
    <mergeCell ref="C1971:E1971"/>
    <mergeCell ref="C1972:E1972"/>
    <mergeCell ref="A1973:A2008"/>
    <mergeCell ref="B1973:E1973"/>
    <mergeCell ref="B1974:B1980"/>
    <mergeCell ref="C1974:E1974"/>
    <mergeCell ref="C1975:E1975"/>
    <mergeCell ref="C1976:E1976"/>
    <mergeCell ref="C1977:E1977"/>
    <mergeCell ref="C1978:C1980"/>
    <mergeCell ref="D1978:E1978"/>
    <mergeCell ref="D1979:E1979"/>
    <mergeCell ref="D1980:E1980"/>
    <mergeCell ref="B1981:B1992"/>
    <mergeCell ref="C1981:C1984"/>
    <mergeCell ref="D1981:D1983"/>
    <mergeCell ref="D1984:E1984"/>
    <mergeCell ref="C1985:C1986"/>
    <mergeCell ref="D1985:E1985"/>
    <mergeCell ref="D1986:E1986"/>
    <mergeCell ref="C1987:E1987"/>
    <mergeCell ref="C1989:D1992"/>
    <mergeCell ref="E1989:E1990"/>
    <mergeCell ref="E1991:E1992"/>
    <mergeCell ref="B1993:D1994"/>
    <mergeCell ref="B1995:B2008"/>
    <mergeCell ref="C1995:C2006"/>
    <mergeCell ref="D1995:D1996"/>
    <mergeCell ref="D1997:D1998"/>
    <mergeCell ref="D1999:D2000"/>
    <mergeCell ref="D2001:D2002"/>
    <mergeCell ref="D2003:D2004"/>
    <mergeCell ref="D2005:D2006"/>
    <mergeCell ref="C2007:C2008"/>
    <mergeCell ref="D2007:E2007"/>
    <mergeCell ref="D2008:E2008"/>
    <mergeCell ref="A2009:B2016"/>
    <mergeCell ref="C2009:C2014"/>
    <mergeCell ref="D2009:D2011"/>
    <mergeCell ref="D2012:D2014"/>
    <mergeCell ref="C2015:E2015"/>
    <mergeCell ref="C2016:E2016"/>
    <mergeCell ref="A2017:A2052"/>
    <mergeCell ref="B2017:E2017"/>
    <mergeCell ref="B2018:B2024"/>
    <mergeCell ref="C2018:E2018"/>
    <mergeCell ref="C2019:E2019"/>
    <mergeCell ref="C2020:E2020"/>
    <mergeCell ref="C2021:E2021"/>
    <mergeCell ref="C2022:C2024"/>
    <mergeCell ref="D2022:E2022"/>
    <mergeCell ref="D2023:E2023"/>
    <mergeCell ref="D2024:E2024"/>
    <mergeCell ref="B2025:B2036"/>
    <mergeCell ref="C2025:C2028"/>
    <mergeCell ref="D2025:D2027"/>
    <mergeCell ref="D2028:E2028"/>
    <mergeCell ref="C2029:C2030"/>
    <mergeCell ref="D2029:E2029"/>
    <mergeCell ref="D2030:E2030"/>
    <mergeCell ref="C2031:E2031"/>
    <mergeCell ref="C2033:D2036"/>
    <mergeCell ref="E2033:E2034"/>
    <mergeCell ref="E2035:E2036"/>
    <mergeCell ref="B2037:D2038"/>
    <mergeCell ref="B2039:B2052"/>
    <mergeCell ref="C2039:C2050"/>
    <mergeCell ref="D2039:D2040"/>
    <mergeCell ref="D2041:D2042"/>
    <mergeCell ref="D2043:D2044"/>
    <mergeCell ref="D2045:D2046"/>
    <mergeCell ref="D2047:D2048"/>
    <mergeCell ref="D2049:D2050"/>
    <mergeCell ref="C2051:C2052"/>
    <mergeCell ref="D2051:E2051"/>
    <mergeCell ref="D2052:E2052"/>
    <mergeCell ref="A2053:B2060"/>
    <mergeCell ref="C2053:C2058"/>
    <mergeCell ref="D2053:D2055"/>
    <mergeCell ref="D2056:D2058"/>
    <mergeCell ref="C2059:E2059"/>
    <mergeCell ref="C2060:E2060"/>
    <mergeCell ref="A2061:A2096"/>
    <mergeCell ref="B2061:E2061"/>
    <mergeCell ref="B2062:B2068"/>
    <mergeCell ref="C2062:E2062"/>
    <mergeCell ref="C2063:E2063"/>
    <mergeCell ref="C2064:E2064"/>
    <mergeCell ref="C2065:E2065"/>
    <mergeCell ref="C2066:C2068"/>
    <mergeCell ref="D2066:E2066"/>
    <mergeCell ref="D2067:E2067"/>
    <mergeCell ref="D2068:E2068"/>
    <mergeCell ref="B2069:B2080"/>
    <mergeCell ref="C2069:C2072"/>
    <mergeCell ref="D2069:D2071"/>
    <mergeCell ref="D2072:E2072"/>
    <mergeCell ref="C2073:C2074"/>
    <mergeCell ref="D2073:E2073"/>
    <mergeCell ref="D2074:E2074"/>
    <mergeCell ref="C2075:E2075"/>
    <mergeCell ref="C2077:D2080"/>
    <mergeCell ref="E2077:E2078"/>
    <mergeCell ref="E2079:E2080"/>
    <mergeCell ref="B2081:D2082"/>
    <mergeCell ref="B2083:B2096"/>
    <mergeCell ref="C2083:C2094"/>
    <mergeCell ref="D2083:D2084"/>
    <mergeCell ref="D2085:D2086"/>
    <mergeCell ref="D2087:D2088"/>
    <mergeCell ref="D2089:D2090"/>
    <mergeCell ref="D2091:D2092"/>
    <mergeCell ref="D2093:D2094"/>
    <mergeCell ref="C2095:C2096"/>
    <mergeCell ref="D2095:E2095"/>
    <mergeCell ref="D2096:E2096"/>
    <mergeCell ref="A2097:B2104"/>
    <mergeCell ref="C2097:C2102"/>
    <mergeCell ref="D2097:D2099"/>
    <mergeCell ref="D2100:D2102"/>
    <mergeCell ref="C2103:E2103"/>
    <mergeCell ref="C2104:E2104"/>
    <mergeCell ref="A2105:A2140"/>
    <mergeCell ref="B2105:E2105"/>
    <mergeCell ref="B2106:B2112"/>
    <mergeCell ref="C2106:E2106"/>
    <mergeCell ref="C2107:E2107"/>
    <mergeCell ref="C2108:E2108"/>
    <mergeCell ref="C2109:E2109"/>
    <mergeCell ref="C2110:C2112"/>
    <mergeCell ref="D2110:E2110"/>
    <mergeCell ref="D2111:E2111"/>
    <mergeCell ref="D2112:E2112"/>
    <mergeCell ref="B2113:B2124"/>
    <mergeCell ref="C2113:C2116"/>
    <mergeCell ref="D2113:D2115"/>
    <mergeCell ref="D2116:E2116"/>
    <mergeCell ref="C2117:C2118"/>
    <mergeCell ref="D2117:E2117"/>
    <mergeCell ref="D2118:E2118"/>
    <mergeCell ref="C2119:E2119"/>
    <mergeCell ref="C2121:D2124"/>
    <mergeCell ref="E2121:E2122"/>
    <mergeCell ref="E2123:E2124"/>
    <mergeCell ref="B2125:D2126"/>
    <mergeCell ref="B2127:B2140"/>
    <mergeCell ref="C2127:C2138"/>
    <mergeCell ref="D2127:D2128"/>
    <mergeCell ref="D2129:D2130"/>
    <mergeCell ref="D2131:D2132"/>
    <mergeCell ref="D2133:D2134"/>
    <mergeCell ref="D2135:D2136"/>
    <mergeCell ref="D2137:D2138"/>
    <mergeCell ref="C2139:C2140"/>
    <mergeCell ref="D2139:E2139"/>
    <mergeCell ref="D2140:E2140"/>
    <mergeCell ref="A2141:B2148"/>
    <mergeCell ref="C2141:C2146"/>
    <mergeCell ref="D2141:D2143"/>
    <mergeCell ref="D2144:D2146"/>
    <mergeCell ref="C2147:E2147"/>
    <mergeCell ref="C2148:E2148"/>
    <mergeCell ref="A2149:A2184"/>
    <mergeCell ref="B2149:E2149"/>
    <mergeCell ref="B2150:B2156"/>
    <mergeCell ref="C2150:E2150"/>
    <mergeCell ref="C2151:E2151"/>
    <mergeCell ref="C2152:E2152"/>
    <mergeCell ref="C2153:E2153"/>
    <mergeCell ref="C2154:C2156"/>
    <mergeCell ref="D2154:E2154"/>
    <mergeCell ref="D2155:E2155"/>
    <mergeCell ref="D2156:E2156"/>
    <mergeCell ref="B2157:B2168"/>
    <mergeCell ref="C2157:C2160"/>
    <mergeCell ref="D2157:D2159"/>
    <mergeCell ref="D2160:E2160"/>
    <mergeCell ref="C2161:C2162"/>
    <mergeCell ref="D2161:E2161"/>
    <mergeCell ref="D2162:E2162"/>
    <mergeCell ref="C2163:E2163"/>
    <mergeCell ref="C2165:D2168"/>
    <mergeCell ref="E2165:E2166"/>
    <mergeCell ref="E2167:E2168"/>
    <mergeCell ref="B2169:D2170"/>
    <mergeCell ref="B2171:B2184"/>
    <mergeCell ref="C2171:C2182"/>
    <mergeCell ref="D2171:D2172"/>
    <mergeCell ref="D2173:D2174"/>
    <mergeCell ref="D2175:D2176"/>
    <mergeCell ref="D2177:D2178"/>
    <mergeCell ref="D2179:D2180"/>
    <mergeCell ref="D2181:D2182"/>
    <mergeCell ref="C2183:C2184"/>
    <mergeCell ref="D2183:E2183"/>
    <mergeCell ref="D2184:E2184"/>
    <mergeCell ref="A2185:B2192"/>
    <mergeCell ref="C2185:C2190"/>
    <mergeCell ref="D2185:D2187"/>
    <mergeCell ref="D2188:D2190"/>
    <mergeCell ref="C2191:E2191"/>
    <mergeCell ref="C2192:E2192"/>
    <mergeCell ref="A2193:A2228"/>
    <mergeCell ref="B2193:E2193"/>
    <mergeCell ref="B2194:B2200"/>
    <mergeCell ref="C2194:E2194"/>
    <mergeCell ref="C2195:E2195"/>
    <mergeCell ref="C2196:E2196"/>
    <mergeCell ref="C2197:E2197"/>
    <mergeCell ref="C2198:C2200"/>
    <mergeCell ref="D2198:E2198"/>
    <mergeCell ref="D2199:E2199"/>
    <mergeCell ref="D2200:E2200"/>
    <mergeCell ref="B2201:B2212"/>
    <mergeCell ref="C2201:C2204"/>
    <mergeCell ref="D2201:D2203"/>
    <mergeCell ref="D2204:E2204"/>
    <mergeCell ref="C2205:C2206"/>
    <mergeCell ref="D2205:E2205"/>
    <mergeCell ref="D2206:E2206"/>
    <mergeCell ref="C2207:E2207"/>
    <mergeCell ref="C2209:D2212"/>
    <mergeCell ref="E2209:E2210"/>
    <mergeCell ref="E2211:E2212"/>
    <mergeCell ref="B2213:D2214"/>
    <mergeCell ref="B2215:B2228"/>
    <mergeCell ref="C2215:C2226"/>
    <mergeCell ref="D2215:D2216"/>
    <mergeCell ref="D2217:D2218"/>
    <mergeCell ref="D2219:D2220"/>
    <mergeCell ref="D2221:D2222"/>
    <mergeCell ref="D2223:D2224"/>
    <mergeCell ref="D2225:D2226"/>
    <mergeCell ref="C2227:C2228"/>
    <mergeCell ref="D2227:E2227"/>
    <mergeCell ref="D2228:E2228"/>
    <mergeCell ref="A2229:B2236"/>
    <mergeCell ref="C2229:C2234"/>
    <mergeCell ref="D2229:D2231"/>
    <mergeCell ref="D2232:D2234"/>
    <mergeCell ref="C2235:E2235"/>
    <mergeCell ref="C2236:E2236"/>
    <mergeCell ref="A2237:A2272"/>
    <mergeCell ref="B2237:E2237"/>
    <mergeCell ref="B2238:B2244"/>
    <mergeCell ref="C2238:E2238"/>
    <mergeCell ref="C2239:E2239"/>
    <mergeCell ref="C2240:E2240"/>
    <mergeCell ref="C2241:E2241"/>
    <mergeCell ref="C2242:C2244"/>
    <mergeCell ref="D2242:E2242"/>
    <mergeCell ref="D2243:E2243"/>
    <mergeCell ref="D2244:E2244"/>
    <mergeCell ref="B2245:B2256"/>
    <mergeCell ref="C2245:C2248"/>
    <mergeCell ref="D2245:D2247"/>
    <mergeCell ref="D2248:E2248"/>
    <mergeCell ref="C2249:C2250"/>
    <mergeCell ref="D2249:E2249"/>
    <mergeCell ref="D2250:E2250"/>
    <mergeCell ref="C2251:E2251"/>
    <mergeCell ref="C2253:D2256"/>
    <mergeCell ref="E2253:E2254"/>
    <mergeCell ref="E2255:E2256"/>
    <mergeCell ref="B2257:D2258"/>
    <mergeCell ref="B2259:B2272"/>
    <mergeCell ref="C2259:C2270"/>
    <mergeCell ref="D2259:D2260"/>
    <mergeCell ref="D2261:D2262"/>
    <mergeCell ref="D2263:D2264"/>
    <mergeCell ref="D2265:D2266"/>
    <mergeCell ref="D2267:D2268"/>
    <mergeCell ref="D2269:D2270"/>
    <mergeCell ref="C2271:C2272"/>
    <mergeCell ref="D2271:E2271"/>
    <mergeCell ref="D2272:E2272"/>
    <mergeCell ref="A2273:B2280"/>
    <mergeCell ref="C2273:C2278"/>
    <mergeCell ref="D2273:D2275"/>
    <mergeCell ref="D2276:D2278"/>
    <mergeCell ref="C2279:E2279"/>
    <mergeCell ref="C2280:E2280"/>
    <mergeCell ref="A2281:A2316"/>
    <mergeCell ref="B2281:E2281"/>
    <mergeCell ref="B2282:B2288"/>
    <mergeCell ref="C2282:E2282"/>
    <mergeCell ref="C2283:E2283"/>
    <mergeCell ref="C2284:E2284"/>
    <mergeCell ref="C2285:E2285"/>
    <mergeCell ref="C2286:C2288"/>
    <mergeCell ref="D2286:E2286"/>
    <mergeCell ref="D2287:E2287"/>
    <mergeCell ref="D2288:E2288"/>
    <mergeCell ref="B2289:B2300"/>
    <mergeCell ref="C2289:C2292"/>
    <mergeCell ref="D2289:D2291"/>
    <mergeCell ref="D2292:E2292"/>
    <mergeCell ref="C2293:C2294"/>
    <mergeCell ref="D2293:E2293"/>
    <mergeCell ref="D2294:E2294"/>
    <mergeCell ref="C2295:E2295"/>
    <mergeCell ref="C2297:D2300"/>
    <mergeCell ref="E2297:E2298"/>
    <mergeCell ref="E2299:E2300"/>
    <mergeCell ref="B2301:D2302"/>
    <mergeCell ref="B2303:B2316"/>
    <mergeCell ref="C2303:C2314"/>
    <mergeCell ref="D2303:D2304"/>
    <mergeCell ref="D2305:D2306"/>
    <mergeCell ref="D2307:D2308"/>
    <mergeCell ref="D2309:D2310"/>
    <mergeCell ref="D2311:D2312"/>
    <mergeCell ref="D2313:D2314"/>
    <mergeCell ref="C2315:C2316"/>
    <mergeCell ref="D2315:E2315"/>
    <mergeCell ref="D2316:E2316"/>
    <mergeCell ref="A2317:B2324"/>
    <mergeCell ref="C2317:C2322"/>
    <mergeCell ref="D2317:D2319"/>
    <mergeCell ref="D2320:D2322"/>
    <mergeCell ref="C2323:E2323"/>
    <mergeCell ref="C2324:E2324"/>
    <mergeCell ref="A2325:A2360"/>
    <mergeCell ref="B2325:E2325"/>
    <mergeCell ref="B2326:B2332"/>
    <mergeCell ref="C2326:E2326"/>
    <mergeCell ref="C2327:E2327"/>
    <mergeCell ref="C2328:E2328"/>
    <mergeCell ref="C2329:E2329"/>
    <mergeCell ref="C2330:C2332"/>
    <mergeCell ref="D2330:E2330"/>
    <mergeCell ref="D2331:E2331"/>
    <mergeCell ref="D2332:E2332"/>
    <mergeCell ref="B2333:B2344"/>
    <mergeCell ref="C2333:C2336"/>
    <mergeCell ref="D2333:D2335"/>
    <mergeCell ref="D2336:E2336"/>
    <mergeCell ref="C2337:C2338"/>
    <mergeCell ref="D2337:E2337"/>
    <mergeCell ref="D2338:E2338"/>
    <mergeCell ref="C2339:E2339"/>
    <mergeCell ref="C2341:D2344"/>
    <mergeCell ref="E2341:E2342"/>
    <mergeCell ref="E2343:E2344"/>
    <mergeCell ref="B2345:D2346"/>
    <mergeCell ref="B2347:B2360"/>
    <mergeCell ref="C2347:C2358"/>
    <mergeCell ref="D2347:D2348"/>
    <mergeCell ref="D2349:D2350"/>
    <mergeCell ref="D2351:D2352"/>
    <mergeCell ref="D2353:D2354"/>
    <mergeCell ref="D2355:D2356"/>
    <mergeCell ref="D2357:D2358"/>
    <mergeCell ref="C2359:C2360"/>
    <mergeCell ref="D2359:E2359"/>
    <mergeCell ref="D2360:E2360"/>
    <mergeCell ref="A2361:B2368"/>
    <mergeCell ref="C2361:C2366"/>
    <mergeCell ref="D2361:D2363"/>
    <mergeCell ref="D2364:D2366"/>
    <mergeCell ref="C2367:E2367"/>
    <mergeCell ref="C2368:E2368"/>
    <mergeCell ref="A2369:A2404"/>
    <mergeCell ref="B2369:E2369"/>
    <mergeCell ref="B2370:B2376"/>
    <mergeCell ref="C2370:E2370"/>
    <mergeCell ref="C2371:E2371"/>
    <mergeCell ref="C2372:E2372"/>
    <mergeCell ref="C2373:E2373"/>
    <mergeCell ref="C2374:C2376"/>
    <mergeCell ref="D2374:E2374"/>
    <mergeCell ref="D2375:E2375"/>
    <mergeCell ref="D2376:E2376"/>
    <mergeCell ref="B2377:B2388"/>
    <mergeCell ref="C2377:C2380"/>
    <mergeCell ref="D2377:D2379"/>
    <mergeCell ref="D2380:E2380"/>
    <mergeCell ref="C2381:C2382"/>
    <mergeCell ref="D2381:E2381"/>
    <mergeCell ref="D2382:E2382"/>
    <mergeCell ref="C2383:E2383"/>
    <mergeCell ref="C2385:D2388"/>
    <mergeCell ref="E2385:E2386"/>
    <mergeCell ref="E2387:E2388"/>
    <mergeCell ref="B2389:D2390"/>
    <mergeCell ref="B2391:B2404"/>
    <mergeCell ref="C2391:C2402"/>
    <mergeCell ref="D2391:D2392"/>
    <mergeCell ref="D2393:D2394"/>
    <mergeCell ref="D2395:D2396"/>
    <mergeCell ref="D2397:D2398"/>
    <mergeCell ref="D2399:D2400"/>
    <mergeCell ref="D2401:D2402"/>
    <mergeCell ref="C2403:C2404"/>
    <mergeCell ref="D2403:E2403"/>
    <mergeCell ref="D2404:E2404"/>
    <mergeCell ref="A2405:B2412"/>
    <mergeCell ref="C2405:C2410"/>
    <mergeCell ref="D2405:D2407"/>
    <mergeCell ref="D2408:D2410"/>
    <mergeCell ref="C2411:E2411"/>
    <mergeCell ref="C2412:E2412"/>
    <mergeCell ref="A2413:A2448"/>
    <mergeCell ref="B2413:E2413"/>
    <mergeCell ref="B2414:B2420"/>
    <mergeCell ref="C2414:E2414"/>
    <mergeCell ref="C2415:E2415"/>
    <mergeCell ref="C2416:E2416"/>
    <mergeCell ref="C2417:E2417"/>
    <mergeCell ref="C2418:C2420"/>
    <mergeCell ref="D2418:E2418"/>
    <mergeCell ref="D2419:E2419"/>
    <mergeCell ref="D2420:E2420"/>
    <mergeCell ref="B2421:B2432"/>
    <mergeCell ref="C2421:C2424"/>
    <mergeCell ref="D2421:D2423"/>
    <mergeCell ref="D2424:E2424"/>
    <mergeCell ref="C2425:C2426"/>
    <mergeCell ref="D2425:E2425"/>
    <mergeCell ref="D2426:E2426"/>
    <mergeCell ref="C2427:E2427"/>
    <mergeCell ref="C2429:D2432"/>
    <mergeCell ref="E2429:E2430"/>
    <mergeCell ref="E2431:E2432"/>
    <mergeCell ref="B2433:D2434"/>
    <mergeCell ref="B2435:B2448"/>
    <mergeCell ref="C2435:C2446"/>
    <mergeCell ref="D2435:D2436"/>
    <mergeCell ref="D2437:D2438"/>
    <mergeCell ref="D2439:D2440"/>
    <mergeCell ref="D2441:D2442"/>
    <mergeCell ref="D2443:D2444"/>
    <mergeCell ref="D2445:D2446"/>
    <mergeCell ref="C2447:C2448"/>
    <mergeCell ref="D2447:E2447"/>
    <mergeCell ref="D2448:E2448"/>
    <mergeCell ref="A2449:B2456"/>
    <mergeCell ref="C2449:C2454"/>
    <mergeCell ref="D2449:D2451"/>
    <mergeCell ref="D2452:D2454"/>
    <mergeCell ref="C2455:E2455"/>
    <mergeCell ref="C2456:E2456"/>
    <mergeCell ref="A2457:A2492"/>
    <mergeCell ref="B2457:E2457"/>
    <mergeCell ref="B2458:B2464"/>
    <mergeCell ref="C2458:E2458"/>
    <mergeCell ref="C2459:E2459"/>
    <mergeCell ref="C2460:E2460"/>
    <mergeCell ref="C2461:E2461"/>
    <mergeCell ref="C2462:C2464"/>
    <mergeCell ref="D2462:E2462"/>
    <mergeCell ref="D2463:E2463"/>
    <mergeCell ref="D2464:E2464"/>
    <mergeCell ref="B2465:B2476"/>
    <mergeCell ref="C2465:C2468"/>
    <mergeCell ref="D2465:D2467"/>
    <mergeCell ref="D2468:E2468"/>
    <mergeCell ref="C2469:C2470"/>
    <mergeCell ref="D2469:E2469"/>
    <mergeCell ref="D2470:E2470"/>
    <mergeCell ref="C2471:E2471"/>
    <mergeCell ref="C2473:D2476"/>
    <mergeCell ref="E2473:E2474"/>
    <mergeCell ref="E2475:E2476"/>
    <mergeCell ref="B2477:D2478"/>
    <mergeCell ref="B2479:B2492"/>
    <mergeCell ref="C2479:C2490"/>
    <mergeCell ref="D2479:D2480"/>
    <mergeCell ref="D2481:D2482"/>
    <mergeCell ref="D2483:D2484"/>
    <mergeCell ref="D2485:D2486"/>
    <mergeCell ref="D2487:D2488"/>
    <mergeCell ref="D2489:D2490"/>
    <mergeCell ref="C2491:C2492"/>
    <mergeCell ref="D2491:E2491"/>
    <mergeCell ref="D2492:E2492"/>
    <mergeCell ref="A2493:B2500"/>
    <mergeCell ref="C2493:C2498"/>
    <mergeCell ref="D2493:D2495"/>
    <mergeCell ref="D2496:D2498"/>
    <mergeCell ref="C2499:E2499"/>
    <mergeCell ref="C2500:E2500"/>
    <mergeCell ref="A2501:A2536"/>
    <mergeCell ref="B2501:E2501"/>
    <mergeCell ref="B2502:B2508"/>
    <mergeCell ref="C2502:E2502"/>
    <mergeCell ref="C2503:E2503"/>
    <mergeCell ref="C2504:E2504"/>
    <mergeCell ref="C2505:E2505"/>
    <mergeCell ref="C2506:C2508"/>
    <mergeCell ref="D2506:E2506"/>
    <mergeCell ref="D2507:E2507"/>
    <mergeCell ref="D2508:E2508"/>
    <mergeCell ref="B2509:B2520"/>
    <mergeCell ref="C2509:C2512"/>
    <mergeCell ref="D2509:D2511"/>
    <mergeCell ref="D2512:E2512"/>
    <mergeCell ref="C2513:C2514"/>
    <mergeCell ref="D2513:E2513"/>
    <mergeCell ref="D2514:E2514"/>
    <mergeCell ref="C2515:E2515"/>
    <mergeCell ref="C2517:D2520"/>
    <mergeCell ref="E2517:E2518"/>
    <mergeCell ref="E2519:E2520"/>
    <mergeCell ref="B2521:D2522"/>
    <mergeCell ref="B2523:B2536"/>
    <mergeCell ref="C2523:C2534"/>
    <mergeCell ref="D2523:D2524"/>
    <mergeCell ref="D2525:D2526"/>
    <mergeCell ref="D2527:D2528"/>
    <mergeCell ref="D2529:D2530"/>
    <mergeCell ref="D2531:D2532"/>
    <mergeCell ref="D2533:D2534"/>
    <mergeCell ref="C2535:C2536"/>
    <mergeCell ref="D2535:E2535"/>
    <mergeCell ref="D2536:E2536"/>
    <mergeCell ref="A2537:B2544"/>
    <mergeCell ref="C2537:C2542"/>
    <mergeCell ref="D2537:D2539"/>
    <mergeCell ref="D2540:D2542"/>
    <mergeCell ref="C2543:E2543"/>
    <mergeCell ref="C2544:E2544"/>
    <mergeCell ref="A2545:A2580"/>
    <mergeCell ref="B2545:E2545"/>
    <mergeCell ref="B2546:B2552"/>
    <mergeCell ref="C2546:E2546"/>
    <mergeCell ref="C2547:E2547"/>
    <mergeCell ref="C2548:E2548"/>
    <mergeCell ref="C2549:E2549"/>
    <mergeCell ref="C2550:C2552"/>
    <mergeCell ref="D2550:E2550"/>
    <mergeCell ref="D2551:E2551"/>
    <mergeCell ref="D2552:E2552"/>
    <mergeCell ref="B2553:B2564"/>
    <mergeCell ref="C2553:C2556"/>
    <mergeCell ref="D2553:D2555"/>
    <mergeCell ref="D2556:E2556"/>
    <mergeCell ref="C2557:C2558"/>
    <mergeCell ref="D2557:E2557"/>
    <mergeCell ref="D2558:E2558"/>
    <mergeCell ref="C2559:E2559"/>
    <mergeCell ref="C2561:D2564"/>
    <mergeCell ref="E2561:E2562"/>
    <mergeCell ref="E2563:E2564"/>
    <mergeCell ref="B2565:D2566"/>
    <mergeCell ref="B2567:B2580"/>
    <mergeCell ref="C2567:C2578"/>
    <mergeCell ref="D2567:D2568"/>
    <mergeCell ref="D2569:D2570"/>
    <mergeCell ref="D2571:D2572"/>
    <mergeCell ref="D2573:D2574"/>
    <mergeCell ref="D2575:D2576"/>
    <mergeCell ref="D2577:D2578"/>
    <mergeCell ref="C2579:C2580"/>
    <mergeCell ref="D2579:E2579"/>
    <mergeCell ref="D2580:E2580"/>
    <mergeCell ref="A2581:B2588"/>
    <mergeCell ref="C2581:C2586"/>
    <mergeCell ref="D2581:D2583"/>
    <mergeCell ref="D2584:D2586"/>
    <mergeCell ref="C2587:E2587"/>
    <mergeCell ref="C2588:E2588"/>
    <mergeCell ref="A2589:A2624"/>
    <mergeCell ref="B2589:E2589"/>
    <mergeCell ref="B2590:B2596"/>
    <mergeCell ref="C2590:E2590"/>
    <mergeCell ref="C2591:E2591"/>
    <mergeCell ref="C2592:E2592"/>
    <mergeCell ref="C2593:E2593"/>
    <mergeCell ref="C2594:C2596"/>
    <mergeCell ref="D2594:E2594"/>
    <mergeCell ref="D2595:E2595"/>
    <mergeCell ref="D2596:E2596"/>
    <mergeCell ref="B2597:B2608"/>
    <mergeCell ref="C2597:C2600"/>
    <mergeCell ref="D2597:D2599"/>
    <mergeCell ref="D2600:E2600"/>
    <mergeCell ref="C2601:C2602"/>
    <mergeCell ref="D2601:E2601"/>
    <mergeCell ref="D2602:E2602"/>
    <mergeCell ref="C2603:E2603"/>
    <mergeCell ref="C2605:D2608"/>
    <mergeCell ref="E2605:E2606"/>
    <mergeCell ref="E2607:E2608"/>
    <mergeCell ref="B2609:D2610"/>
    <mergeCell ref="B2611:B2624"/>
    <mergeCell ref="C2611:C2622"/>
    <mergeCell ref="D2611:D2612"/>
    <mergeCell ref="D2613:D2614"/>
    <mergeCell ref="D2615:D2616"/>
    <mergeCell ref="D2617:D2618"/>
    <mergeCell ref="D2619:D2620"/>
    <mergeCell ref="D2621:D2622"/>
    <mergeCell ref="C2623:C2624"/>
    <mergeCell ref="D2623:E2623"/>
    <mergeCell ref="D2624:E2624"/>
    <mergeCell ref="A2625:B2632"/>
    <mergeCell ref="C2625:C2630"/>
    <mergeCell ref="D2625:D2627"/>
    <mergeCell ref="D2628:D2630"/>
    <mergeCell ref="C2631:E2631"/>
    <mergeCell ref="C2632:E2632"/>
    <mergeCell ref="A2633:A2668"/>
    <mergeCell ref="B2633:E2633"/>
    <mergeCell ref="B2634:B2640"/>
    <mergeCell ref="C2634:E2634"/>
    <mergeCell ref="C2635:E2635"/>
    <mergeCell ref="C2636:E2636"/>
    <mergeCell ref="C2637:E2637"/>
    <mergeCell ref="C2638:C2640"/>
    <mergeCell ref="D2638:E2638"/>
    <mergeCell ref="D2639:E2639"/>
    <mergeCell ref="D2640:E2640"/>
    <mergeCell ref="B2641:B2652"/>
    <mergeCell ref="C2641:C2644"/>
    <mergeCell ref="D2641:D2643"/>
    <mergeCell ref="D2644:E2644"/>
    <mergeCell ref="C2645:C2646"/>
    <mergeCell ref="D2645:E2645"/>
    <mergeCell ref="D2646:E2646"/>
    <mergeCell ref="C2647:E2647"/>
    <mergeCell ref="C2649:D2652"/>
    <mergeCell ref="E2649:E2650"/>
    <mergeCell ref="E2651:E2652"/>
    <mergeCell ref="B2653:D2654"/>
    <mergeCell ref="B2655:B2668"/>
    <mergeCell ref="C2655:C2666"/>
    <mergeCell ref="D2655:D2656"/>
    <mergeCell ref="D2657:D2658"/>
    <mergeCell ref="D2659:D2660"/>
    <mergeCell ref="D2661:D2662"/>
    <mergeCell ref="D2663:D2664"/>
    <mergeCell ref="D2665:D2666"/>
    <mergeCell ref="C2667:C2668"/>
    <mergeCell ref="D2667:E2667"/>
    <mergeCell ref="D2668:E2668"/>
    <mergeCell ref="A2669:B2676"/>
    <mergeCell ref="C2669:C2674"/>
    <mergeCell ref="D2669:D2671"/>
    <mergeCell ref="D2672:D2674"/>
    <mergeCell ref="C2675:E2675"/>
    <mergeCell ref="C2676:E2676"/>
    <mergeCell ref="A2677:A2712"/>
    <mergeCell ref="B2677:E2677"/>
    <mergeCell ref="B2678:B2684"/>
    <mergeCell ref="C2678:E2678"/>
    <mergeCell ref="C2679:E2679"/>
    <mergeCell ref="C2680:E2680"/>
    <mergeCell ref="C2681:E2681"/>
    <mergeCell ref="C2682:C2684"/>
    <mergeCell ref="D2682:E2682"/>
    <mergeCell ref="D2683:E2683"/>
    <mergeCell ref="D2684:E2684"/>
    <mergeCell ref="B2685:B2696"/>
    <mergeCell ref="C2685:C2688"/>
    <mergeCell ref="D2685:D2687"/>
    <mergeCell ref="D2688:E2688"/>
    <mergeCell ref="C2689:C2690"/>
    <mergeCell ref="D2689:E2689"/>
    <mergeCell ref="D2690:E2690"/>
    <mergeCell ref="C2691:E2691"/>
    <mergeCell ref="C2693:D2696"/>
    <mergeCell ref="E2693:E2694"/>
    <mergeCell ref="E2695:E2696"/>
    <mergeCell ref="B2697:D2698"/>
    <mergeCell ref="B2699:B2712"/>
    <mergeCell ref="C2699:C2710"/>
    <mergeCell ref="D2699:D2700"/>
    <mergeCell ref="D2701:D2702"/>
    <mergeCell ref="D2703:D2704"/>
    <mergeCell ref="D2705:D2706"/>
    <mergeCell ref="D2707:D2708"/>
    <mergeCell ref="D2709:D2710"/>
    <mergeCell ref="C2711:C2712"/>
    <mergeCell ref="D2711:E2711"/>
    <mergeCell ref="D2712:E2712"/>
    <mergeCell ref="A2713:B2720"/>
    <mergeCell ref="C2713:C2718"/>
    <mergeCell ref="D2713:D2715"/>
    <mergeCell ref="D2716:D2718"/>
    <mergeCell ref="C2719:E2719"/>
    <mergeCell ref="C2720:E2720"/>
    <mergeCell ref="A2721:A2756"/>
    <mergeCell ref="B2721:E2721"/>
    <mergeCell ref="B2722:B2728"/>
    <mergeCell ref="C2722:E2722"/>
    <mergeCell ref="C2723:E2723"/>
    <mergeCell ref="C2724:E2724"/>
    <mergeCell ref="C2725:E2725"/>
    <mergeCell ref="C2726:C2728"/>
    <mergeCell ref="D2726:E2726"/>
    <mergeCell ref="D2727:E2727"/>
    <mergeCell ref="D2728:E2728"/>
    <mergeCell ref="B2729:B2740"/>
    <mergeCell ref="C2729:C2732"/>
    <mergeCell ref="D2729:D2731"/>
    <mergeCell ref="D2732:E2732"/>
    <mergeCell ref="C2733:C2734"/>
    <mergeCell ref="D2733:E2733"/>
    <mergeCell ref="D2734:E2734"/>
    <mergeCell ref="C2735:E2735"/>
    <mergeCell ref="C2737:D2740"/>
    <mergeCell ref="E2737:E2738"/>
    <mergeCell ref="E2739:E2740"/>
    <mergeCell ref="B2741:D2742"/>
    <mergeCell ref="B2743:B2756"/>
    <mergeCell ref="C2743:C2754"/>
    <mergeCell ref="D2743:D2744"/>
    <mergeCell ref="D2745:D2746"/>
    <mergeCell ref="D2747:D2748"/>
    <mergeCell ref="D2749:D2750"/>
    <mergeCell ref="D2751:D2752"/>
    <mergeCell ref="D2753:D2754"/>
    <mergeCell ref="C2755:C2756"/>
    <mergeCell ref="D2755:E2755"/>
    <mergeCell ref="D2756:E2756"/>
    <mergeCell ref="A2757:B2764"/>
    <mergeCell ref="C2757:C2762"/>
    <mergeCell ref="D2757:D2759"/>
    <mergeCell ref="D2760:D2762"/>
    <mergeCell ref="C2763:E2763"/>
    <mergeCell ref="C2764:E2764"/>
    <mergeCell ref="A2765:A2802"/>
    <mergeCell ref="B2765:E2765"/>
    <mergeCell ref="B2766:B2772"/>
    <mergeCell ref="C2766:E2766"/>
    <mergeCell ref="C2767:E2767"/>
    <mergeCell ref="C2768:E2768"/>
    <mergeCell ref="C2769:E2769"/>
    <mergeCell ref="C2770:C2772"/>
    <mergeCell ref="D2770:E2770"/>
    <mergeCell ref="D2771:E2771"/>
    <mergeCell ref="D2772:E2772"/>
    <mergeCell ref="B2773:B2782"/>
    <mergeCell ref="C2773:C2776"/>
    <mergeCell ref="D2773:D2775"/>
    <mergeCell ref="D2776:E2776"/>
    <mergeCell ref="C2777:C2778"/>
    <mergeCell ref="D2777:E2777"/>
    <mergeCell ref="D2778:E2778"/>
    <mergeCell ref="C2779:C2781"/>
    <mergeCell ref="D2779:E2779"/>
    <mergeCell ref="D2780:D2781"/>
    <mergeCell ref="C2782:E2782"/>
    <mergeCell ref="B2783:B2802"/>
    <mergeCell ref="C2783:E2783"/>
    <mergeCell ref="C2784:D2799"/>
    <mergeCell ref="C2800:C2802"/>
    <mergeCell ref="D2800:E2800"/>
    <mergeCell ref="D2801:E2802"/>
    <mergeCell ref="A2803:B2810"/>
    <mergeCell ref="C2803:C2808"/>
    <mergeCell ref="D2803:D2805"/>
    <mergeCell ref="D2806:D2808"/>
    <mergeCell ref="C2809:E2809"/>
    <mergeCell ref="C2810:E2810"/>
    <mergeCell ref="A2811:A2848"/>
    <mergeCell ref="B2811:E2811"/>
    <mergeCell ref="B2812:B2818"/>
    <mergeCell ref="C2812:E2812"/>
    <mergeCell ref="C2813:E2813"/>
    <mergeCell ref="C2814:E2814"/>
    <mergeCell ref="C2815:E2815"/>
    <mergeCell ref="C2816:C2818"/>
    <mergeCell ref="D2816:E2816"/>
    <mergeCell ref="D2817:E2817"/>
    <mergeCell ref="D2818:E2818"/>
    <mergeCell ref="B2819:B2828"/>
    <mergeCell ref="C2819:C2822"/>
    <mergeCell ref="D2819:D2821"/>
    <mergeCell ref="D2822:E2822"/>
    <mergeCell ref="C2823:C2824"/>
    <mergeCell ref="D2823:E2823"/>
    <mergeCell ref="D2824:E2824"/>
    <mergeCell ref="C2825:C2827"/>
    <mergeCell ref="D2825:E2825"/>
    <mergeCell ref="D2826:D2827"/>
    <mergeCell ref="C2828:E2828"/>
    <mergeCell ref="B2829:B2848"/>
    <mergeCell ref="C2829:E2829"/>
    <mergeCell ref="C2830:D2845"/>
    <mergeCell ref="C2846:C2848"/>
    <mergeCell ref="D2846:E2846"/>
    <mergeCell ref="D2847:E2848"/>
    <mergeCell ref="A2849:B2856"/>
    <mergeCell ref="C2849:C2854"/>
    <mergeCell ref="D2849:D2851"/>
    <mergeCell ref="D2852:D2854"/>
    <mergeCell ref="C2855:E2855"/>
    <mergeCell ref="C2856:E2856"/>
    <mergeCell ref="A2857:A2894"/>
    <mergeCell ref="B2857:E2857"/>
    <mergeCell ref="B2858:B2864"/>
    <mergeCell ref="C2858:E2858"/>
    <mergeCell ref="C2859:E2859"/>
    <mergeCell ref="C2860:E2860"/>
    <mergeCell ref="C2861:E2861"/>
    <mergeCell ref="C2862:C2864"/>
    <mergeCell ref="D2862:E2862"/>
    <mergeCell ref="D2863:E2863"/>
    <mergeCell ref="D2864:E2864"/>
    <mergeCell ref="B2865:B2874"/>
    <mergeCell ref="C2865:C2868"/>
    <mergeCell ref="D2865:D2867"/>
    <mergeCell ref="D2868:E2868"/>
    <mergeCell ref="C2869:C2870"/>
    <mergeCell ref="D2869:E2869"/>
    <mergeCell ref="D2870:E2870"/>
    <mergeCell ref="C2871:C2873"/>
    <mergeCell ref="D2871:E2871"/>
    <mergeCell ref="D2872:D2873"/>
    <mergeCell ref="C2874:E2874"/>
    <mergeCell ref="B2875:B2894"/>
    <mergeCell ref="C2875:E2875"/>
    <mergeCell ref="C2876:D2891"/>
    <mergeCell ref="C2892:C2894"/>
    <mergeCell ref="D2892:E2892"/>
    <mergeCell ref="D2893:E2894"/>
    <mergeCell ref="A2895:B2902"/>
    <mergeCell ref="C2895:C2900"/>
    <mergeCell ref="D2895:D2897"/>
    <mergeCell ref="D2898:D2900"/>
    <mergeCell ref="C2901:E2901"/>
    <mergeCell ref="C2902:E2902"/>
    <mergeCell ref="A2903:A2940"/>
    <mergeCell ref="B2903:E2903"/>
    <mergeCell ref="B2904:B2910"/>
    <mergeCell ref="C2904:E2904"/>
    <mergeCell ref="C2905:E2905"/>
    <mergeCell ref="C2906:E2906"/>
    <mergeCell ref="C2907:E2907"/>
    <mergeCell ref="C2908:C2910"/>
    <mergeCell ref="D2908:E2908"/>
    <mergeCell ref="D2909:E2909"/>
    <mergeCell ref="D2910:E2910"/>
    <mergeCell ref="B2911:B2920"/>
    <mergeCell ref="C2911:C2914"/>
    <mergeCell ref="D2911:D2913"/>
    <mergeCell ref="D2914:E2914"/>
    <mergeCell ref="C2915:C2916"/>
    <mergeCell ref="D2915:E2915"/>
    <mergeCell ref="D2916:E2916"/>
    <mergeCell ref="C2917:C2919"/>
    <mergeCell ref="D2917:E2917"/>
    <mergeCell ref="D2918:D2919"/>
    <mergeCell ref="C2920:E2920"/>
    <mergeCell ref="B2921:B2940"/>
    <mergeCell ref="C2921:E2921"/>
    <mergeCell ref="C2922:D2937"/>
    <mergeCell ref="C2938:C2940"/>
    <mergeCell ref="D2938:E2938"/>
    <mergeCell ref="D2939:E2940"/>
    <mergeCell ref="A2941:B2948"/>
    <mergeCell ref="C2941:C2946"/>
    <mergeCell ref="D2941:D2943"/>
    <mergeCell ref="D2944:D2946"/>
    <mergeCell ref="C2947:E2947"/>
    <mergeCell ref="C2948:E2948"/>
    <mergeCell ref="A2949:A2986"/>
    <mergeCell ref="B2949:E2949"/>
    <mergeCell ref="B2950:B2956"/>
    <mergeCell ref="C2950:E2950"/>
    <mergeCell ref="C2951:E2951"/>
    <mergeCell ref="C2952:E2952"/>
    <mergeCell ref="C2953:E2953"/>
    <mergeCell ref="C2954:C2956"/>
    <mergeCell ref="D2954:E2954"/>
    <mergeCell ref="D2955:E2955"/>
    <mergeCell ref="D2956:E2956"/>
    <mergeCell ref="B2957:B2966"/>
    <mergeCell ref="C2957:C2960"/>
    <mergeCell ref="D2957:D2959"/>
    <mergeCell ref="D2960:E2960"/>
    <mergeCell ref="C2961:C2962"/>
    <mergeCell ref="D2961:E2961"/>
    <mergeCell ref="D2962:E2962"/>
    <mergeCell ref="C2963:C2965"/>
    <mergeCell ref="D2963:E2963"/>
    <mergeCell ref="D2964:D2965"/>
    <mergeCell ref="C2966:E2966"/>
    <mergeCell ref="B2967:B2986"/>
    <mergeCell ref="C2967:E2967"/>
    <mergeCell ref="C2968:D2983"/>
    <mergeCell ref="C2984:C2986"/>
    <mergeCell ref="D2984:E2984"/>
    <mergeCell ref="D2985:E2986"/>
    <mergeCell ref="A2987:B2994"/>
    <mergeCell ref="C2987:C2992"/>
    <mergeCell ref="D2987:D2989"/>
    <mergeCell ref="D2990:D2992"/>
    <mergeCell ref="C2993:E2993"/>
    <mergeCell ref="C2994:E2994"/>
    <mergeCell ref="A2995:A3032"/>
    <mergeCell ref="B2995:E2995"/>
    <mergeCell ref="B2996:B3002"/>
    <mergeCell ref="C2996:E2996"/>
    <mergeCell ref="C2997:E2997"/>
    <mergeCell ref="C2998:E2998"/>
    <mergeCell ref="C2999:E2999"/>
    <mergeCell ref="C3000:C3002"/>
    <mergeCell ref="D3000:E3000"/>
    <mergeCell ref="D3001:E3001"/>
    <mergeCell ref="D3002:E3002"/>
    <mergeCell ref="B3003:B3012"/>
    <mergeCell ref="C3003:C3006"/>
    <mergeCell ref="D3003:D3005"/>
    <mergeCell ref="D3006:E3006"/>
    <mergeCell ref="C3007:C3008"/>
    <mergeCell ref="D3007:E3007"/>
    <mergeCell ref="D3008:E3008"/>
    <mergeCell ref="C3009:C3011"/>
    <mergeCell ref="D3009:E3009"/>
    <mergeCell ref="D3010:D3011"/>
    <mergeCell ref="C3012:E3012"/>
    <mergeCell ref="B3013:B3032"/>
    <mergeCell ref="C3013:E3013"/>
    <mergeCell ref="C3014:D3029"/>
    <mergeCell ref="C3030:C3032"/>
    <mergeCell ref="D3030:E3030"/>
    <mergeCell ref="D3031:E3032"/>
    <mergeCell ref="A3033:B3040"/>
    <mergeCell ref="C3033:C3038"/>
    <mergeCell ref="D3033:D3035"/>
    <mergeCell ref="D3036:D3038"/>
    <mergeCell ref="C3039:E3039"/>
    <mergeCell ref="C3040:E3040"/>
    <mergeCell ref="A3041:A3078"/>
    <mergeCell ref="B3041:E3041"/>
    <mergeCell ref="B3042:B3048"/>
    <mergeCell ref="C3042:E3042"/>
    <mergeCell ref="C3043:E3043"/>
    <mergeCell ref="C3044:E3044"/>
    <mergeCell ref="C3045:E3045"/>
    <mergeCell ref="C3046:C3048"/>
    <mergeCell ref="D3046:E3046"/>
    <mergeCell ref="D3047:E3047"/>
    <mergeCell ref="D3048:E3048"/>
    <mergeCell ref="B3049:B3058"/>
    <mergeCell ref="C3049:C3052"/>
    <mergeCell ref="D3049:D3051"/>
    <mergeCell ref="D3052:E3052"/>
    <mergeCell ref="C3053:C3054"/>
    <mergeCell ref="D3053:E3053"/>
    <mergeCell ref="D3054:E3054"/>
    <mergeCell ref="C3055:C3057"/>
    <mergeCell ref="D3055:E3055"/>
    <mergeCell ref="D3056:D3057"/>
    <mergeCell ref="C3058:E3058"/>
    <mergeCell ref="B3059:B3078"/>
    <mergeCell ref="C3059:E3059"/>
    <mergeCell ref="C3060:D3075"/>
    <mergeCell ref="C3076:C3078"/>
    <mergeCell ref="D3076:E3076"/>
    <mergeCell ref="D3077:E3078"/>
    <mergeCell ref="A3079:B3086"/>
    <mergeCell ref="C3079:C3084"/>
    <mergeCell ref="D3079:D3081"/>
    <mergeCell ref="D3082:D3084"/>
    <mergeCell ref="C3085:E3085"/>
    <mergeCell ref="C3086:E3086"/>
    <mergeCell ref="A3087:A3124"/>
    <mergeCell ref="B3087:E3087"/>
    <mergeCell ref="B3088:B3094"/>
    <mergeCell ref="C3088:E3088"/>
    <mergeCell ref="C3089:E3089"/>
    <mergeCell ref="C3090:E3090"/>
    <mergeCell ref="C3091:E3091"/>
    <mergeCell ref="C3092:C3094"/>
    <mergeCell ref="D3092:E3092"/>
    <mergeCell ref="D3093:E3093"/>
    <mergeCell ref="D3094:E3094"/>
    <mergeCell ref="B3095:B3104"/>
    <mergeCell ref="C3095:C3098"/>
    <mergeCell ref="D3095:D3097"/>
    <mergeCell ref="D3098:E3098"/>
    <mergeCell ref="C3099:C3100"/>
    <mergeCell ref="D3099:E3099"/>
    <mergeCell ref="D3100:E3100"/>
    <mergeCell ref="C3101:C3103"/>
    <mergeCell ref="D3101:E3101"/>
    <mergeCell ref="D3102:D3103"/>
    <mergeCell ref="C3104:E3104"/>
    <mergeCell ref="B3105:B3124"/>
    <mergeCell ref="C3105:E3105"/>
    <mergeCell ref="C3106:D3121"/>
    <mergeCell ref="C3122:C3124"/>
    <mergeCell ref="D3122:E3122"/>
    <mergeCell ref="D3123:E3124"/>
    <mergeCell ref="A3125:B3132"/>
    <mergeCell ref="C3125:C3130"/>
    <mergeCell ref="D3125:D3127"/>
    <mergeCell ref="D3128:D3130"/>
    <mergeCell ref="C3131:E3131"/>
    <mergeCell ref="C3132:E3132"/>
    <mergeCell ref="A3133:A3170"/>
    <mergeCell ref="B3133:E3133"/>
    <mergeCell ref="B3134:B3140"/>
    <mergeCell ref="C3134:E3134"/>
    <mergeCell ref="C3135:E3135"/>
    <mergeCell ref="C3136:E3136"/>
    <mergeCell ref="C3137:E3137"/>
    <mergeCell ref="C3138:C3140"/>
    <mergeCell ref="D3138:E3138"/>
    <mergeCell ref="D3139:E3139"/>
    <mergeCell ref="D3140:E3140"/>
    <mergeCell ref="B3141:B3150"/>
    <mergeCell ref="C3141:C3144"/>
    <mergeCell ref="D3141:D3143"/>
    <mergeCell ref="D3144:E3144"/>
    <mergeCell ref="C3145:C3146"/>
    <mergeCell ref="D3145:E3145"/>
    <mergeCell ref="D3146:E3146"/>
    <mergeCell ref="C3147:C3149"/>
    <mergeCell ref="D3147:E3147"/>
    <mergeCell ref="D3148:D3149"/>
    <mergeCell ref="C3150:E3150"/>
    <mergeCell ref="B3151:B3170"/>
    <mergeCell ref="C3151:E3151"/>
    <mergeCell ref="C3152:D3167"/>
    <mergeCell ref="C3168:C3170"/>
    <mergeCell ref="D3168:E3168"/>
    <mergeCell ref="D3169:E3170"/>
    <mergeCell ref="A3171:B3178"/>
    <mergeCell ref="C3171:C3176"/>
    <mergeCell ref="D3171:D3173"/>
    <mergeCell ref="D3174:D3176"/>
    <mergeCell ref="C3177:E3177"/>
    <mergeCell ref="C3178:E3178"/>
    <mergeCell ref="A3179:A3216"/>
    <mergeCell ref="B3179:E3179"/>
    <mergeCell ref="B3180:B3186"/>
    <mergeCell ref="C3180:E3180"/>
    <mergeCell ref="C3181:E3181"/>
    <mergeCell ref="C3182:E3182"/>
    <mergeCell ref="C3183:E3183"/>
    <mergeCell ref="C3184:C3186"/>
    <mergeCell ref="D3184:E3184"/>
    <mergeCell ref="D3185:E3185"/>
    <mergeCell ref="D3186:E3186"/>
    <mergeCell ref="B3187:B3196"/>
    <mergeCell ref="C3187:C3190"/>
    <mergeCell ref="D3187:D3189"/>
    <mergeCell ref="D3190:E3190"/>
    <mergeCell ref="C3191:C3192"/>
    <mergeCell ref="D3191:E3191"/>
    <mergeCell ref="D3192:E3192"/>
    <mergeCell ref="C3193:C3195"/>
    <mergeCell ref="D3193:E3193"/>
    <mergeCell ref="D3194:D3195"/>
    <mergeCell ref="C3196:E3196"/>
    <mergeCell ref="B3197:B3216"/>
    <mergeCell ref="C3197:E3197"/>
    <mergeCell ref="C3198:D3213"/>
    <mergeCell ref="C3214:C3216"/>
    <mergeCell ref="D3214:E3214"/>
    <mergeCell ref="D3215:E3216"/>
    <mergeCell ref="A3217:B3224"/>
    <mergeCell ref="C3217:C3222"/>
    <mergeCell ref="D3217:D3219"/>
    <mergeCell ref="D3220:D3222"/>
    <mergeCell ref="C3223:E3223"/>
    <mergeCell ref="C3224:E3224"/>
    <mergeCell ref="A3225:A3262"/>
    <mergeCell ref="B3225:E3225"/>
    <mergeCell ref="B3226:B3232"/>
    <mergeCell ref="C3226:E3226"/>
    <mergeCell ref="C3227:E3227"/>
    <mergeCell ref="C3228:E3228"/>
    <mergeCell ref="C3229:E3229"/>
    <mergeCell ref="C3230:C3232"/>
    <mergeCell ref="D3230:E3230"/>
    <mergeCell ref="D3231:E3231"/>
    <mergeCell ref="D3232:E3232"/>
    <mergeCell ref="B3233:B3242"/>
    <mergeCell ref="C3233:C3236"/>
    <mergeCell ref="D3233:D3235"/>
    <mergeCell ref="D3236:E3236"/>
    <mergeCell ref="C3237:C3238"/>
    <mergeCell ref="D3237:E3237"/>
    <mergeCell ref="D3238:E3238"/>
    <mergeCell ref="C3239:C3241"/>
    <mergeCell ref="D3239:E3239"/>
    <mergeCell ref="D3240:D3241"/>
    <mergeCell ref="C3242:E3242"/>
    <mergeCell ref="B3243:B3262"/>
    <mergeCell ref="C3243:E3243"/>
    <mergeCell ref="C3244:D3259"/>
    <mergeCell ref="C3260:C3262"/>
    <mergeCell ref="D3260:E3260"/>
    <mergeCell ref="D3261:E3262"/>
    <mergeCell ref="A3263:B3270"/>
    <mergeCell ref="C3263:C3268"/>
    <mergeCell ref="D3263:D3265"/>
    <mergeCell ref="D3266:D3268"/>
    <mergeCell ref="C3269:E3269"/>
    <mergeCell ref="C3270:E3270"/>
    <mergeCell ref="A3271:A3308"/>
    <mergeCell ref="B3271:E3271"/>
    <mergeCell ref="B3272:B3278"/>
    <mergeCell ref="C3272:E3272"/>
    <mergeCell ref="C3273:E3273"/>
    <mergeCell ref="C3274:E3274"/>
    <mergeCell ref="C3275:E3275"/>
    <mergeCell ref="C3276:C3278"/>
    <mergeCell ref="D3276:E3276"/>
    <mergeCell ref="D3277:E3277"/>
    <mergeCell ref="D3278:E3278"/>
    <mergeCell ref="B3279:B3288"/>
    <mergeCell ref="C3279:C3282"/>
    <mergeCell ref="D3279:D3281"/>
    <mergeCell ref="D3282:E3282"/>
    <mergeCell ref="C3283:C3284"/>
    <mergeCell ref="D3283:E3283"/>
    <mergeCell ref="D3284:E3284"/>
    <mergeCell ref="C3285:C3287"/>
    <mergeCell ref="D3285:E3285"/>
    <mergeCell ref="D3286:D3287"/>
    <mergeCell ref="C3288:E3288"/>
    <mergeCell ref="B3289:B3308"/>
    <mergeCell ref="C3289:E3289"/>
    <mergeCell ref="C3290:D3305"/>
    <mergeCell ref="C3306:C3308"/>
    <mergeCell ref="D3306:E3306"/>
    <mergeCell ref="D3307:E3308"/>
    <mergeCell ref="A3309:B3316"/>
    <mergeCell ref="C3309:C3314"/>
    <mergeCell ref="D3309:D3311"/>
    <mergeCell ref="D3312:D3314"/>
    <mergeCell ref="C3315:E3315"/>
    <mergeCell ref="C3316:E3316"/>
    <mergeCell ref="A3317:F3317"/>
    <mergeCell ref="A3318:F3318"/>
    <mergeCell ref="A3319:F3319"/>
    <mergeCell ref="A3320:F3320"/>
    <mergeCell ref="A3321:F3321"/>
    <mergeCell ref="A3322:F3322"/>
    <mergeCell ref="A3323:F3323"/>
    <mergeCell ref="A3324:F3324"/>
    <mergeCell ref="A3325:F3325"/>
    <mergeCell ref="A3326:F3326"/>
    <mergeCell ref="A3327:F3327"/>
    <mergeCell ref="A3328:F3328"/>
    <mergeCell ref="A3329:F3329"/>
    <mergeCell ref="A3330:F3330"/>
    <mergeCell ref="A3331:F3331"/>
    <mergeCell ref="A3332:F3332"/>
    <mergeCell ref="A3333:F3333"/>
    <mergeCell ref="A3334:E3334"/>
    <mergeCell ref="A3335:E3335"/>
    <mergeCell ref="A3336:E3336"/>
    <mergeCell ref="A3337:E3337"/>
    <mergeCell ref="A3338:E3338"/>
    <mergeCell ref="A3339:E3339"/>
    <mergeCell ref="A3340:E3340"/>
    <mergeCell ref="A3341:E3341"/>
    <mergeCell ref="A3342:E3342"/>
    <mergeCell ref="A3343:E3343"/>
    <mergeCell ref="A3344:E3344"/>
    <mergeCell ref="A3345:E3345"/>
    <mergeCell ref="A3346:E3346"/>
    <mergeCell ref="A3347:E3347"/>
    <mergeCell ref="A3348:E3348"/>
    <mergeCell ref="A3349:E3349"/>
    <mergeCell ref="A3350:E3350"/>
    <mergeCell ref="A3351:E3351"/>
    <mergeCell ref="A3352:E3352"/>
    <mergeCell ref="A3353:E3353"/>
    <mergeCell ref="A3354:E3354"/>
    <mergeCell ref="A3355:E3355"/>
    <mergeCell ref="A3356:E3356"/>
    <mergeCell ref="A3357:E3357"/>
    <mergeCell ref="A3358:E3358"/>
    <mergeCell ref="A3359:E3359"/>
    <mergeCell ref="A3360:E3360"/>
    <mergeCell ref="A3361:E3361"/>
    <mergeCell ref="A3362:E3362"/>
    <mergeCell ref="A3363:E3363"/>
    <mergeCell ref="A3364:E3364"/>
    <mergeCell ref="A3365:E3365"/>
    <mergeCell ref="A3366:E3366"/>
    <mergeCell ref="A3367:E3367"/>
    <mergeCell ref="A3368:E3368"/>
    <mergeCell ref="A3369:E3369"/>
    <mergeCell ref="A3370:E3370"/>
    <mergeCell ref="A3371:E3371"/>
    <mergeCell ref="A3372:E3372"/>
    <mergeCell ref="A3373:E3373"/>
    <mergeCell ref="A3374:E3374"/>
    <mergeCell ref="A3375:E3375"/>
    <mergeCell ref="A3376:E3376"/>
    <mergeCell ref="A3377:E3377"/>
    <mergeCell ref="A3378:E3378"/>
    <mergeCell ref="A3379:E3379"/>
    <mergeCell ref="A3380:E3380"/>
    <mergeCell ref="A3381:E3381"/>
    <mergeCell ref="A3382:E3382"/>
    <mergeCell ref="A3383:E3383"/>
    <mergeCell ref="A3384:E3384"/>
    <mergeCell ref="A3385:E3385"/>
    <mergeCell ref="A3386:E3386"/>
    <mergeCell ref="A3387:E3387"/>
    <mergeCell ref="A3388:F3388"/>
    <mergeCell ref="A3389:F3389"/>
    <mergeCell ref="A3390:F3390"/>
    <mergeCell ref="A3391:F3391"/>
    <mergeCell ref="A3392:F3392"/>
    <mergeCell ref="A3393:F3393"/>
    <mergeCell ref="A3394:F3394"/>
    <mergeCell ref="A3395:F3395"/>
    <mergeCell ref="A3396:F3396"/>
    <mergeCell ref="A3397:F3397"/>
    <mergeCell ref="A3398:F3398"/>
    <mergeCell ref="A3399:D3454"/>
    <mergeCell ref="E3399:F3399"/>
    <mergeCell ref="E3400:F3400"/>
    <mergeCell ref="E3401:F3401"/>
    <mergeCell ref="E3402:F3402"/>
    <mergeCell ref="E3403:F3403"/>
    <mergeCell ref="E3404:F3404"/>
    <mergeCell ref="E3405:F3405"/>
    <mergeCell ref="E3406:F3406"/>
    <mergeCell ref="E3407:F3407"/>
    <mergeCell ref="E3408:F3408"/>
    <mergeCell ref="E3409:F3409"/>
    <mergeCell ref="E3410:F3410"/>
    <mergeCell ref="E3411:F3411"/>
    <mergeCell ref="E3412:F3412"/>
    <mergeCell ref="E3413:F3413"/>
    <mergeCell ref="E3414:F3414"/>
    <mergeCell ref="E3415:F3415"/>
    <mergeCell ref="E3416:F3416"/>
    <mergeCell ref="E3417:F3417"/>
    <mergeCell ref="E3418:F3418"/>
    <mergeCell ref="E3419:F3419"/>
    <mergeCell ref="E3420:F3420"/>
    <mergeCell ref="E3421:F3421"/>
    <mergeCell ref="E3422:F3422"/>
    <mergeCell ref="E3423:F3423"/>
    <mergeCell ref="E3424:F3424"/>
    <mergeCell ref="E3425:F3425"/>
    <mergeCell ref="E3426:F3426"/>
    <mergeCell ref="E3427:F3427"/>
    <mergeCell ref="E3428:F3428"/>
    <mergeCell ref="E3429:F3429"/>
    <mergeCell ref="E3430:F3430"/>
    <mergeCell ref="E3431:F3431"/>
    <mergeCell ref="E3432:F3432"/>
    <mergeCell ref="E3433:F3433"/>
    <mergeCell ref="E3479:F3479"/>
    <mergeCell ref="E3480:F3480"/>
    <mergeCell ref="E3481:F3481"/>
    <mergeCell ref="E3434:F3434"/>
    <mergeCell ref="E3435:F3435"/>
    <mergeCell ref="E3436:F3436"/>
    <mergeCell ref="E3437:F3437"/>
    <mergeCell ref="E3438:F3438"/>
    <mergeCell ref="E3439:F3439"/>
    <mergeCell ref="E3440:F3440"/>
    <mergeCell ref="E3441:F3441"/>
    <mergeCell ref="E3442:F3442"/>
    <mergeCell ref="E3443:F3443"/>
    <mergeCell ref="E3444:F3444"/>
    <mergeCell ref="E3445:F3445"/>
    <mergeCell ref="E3446:F3446"/>
    <mergeCell ref="E3447:F3447"/>
    <mergeCell ref="E3448:F3448"/>
    <mergeCell ref="E3449:F3449"/>
    <mergeCell ref="E3450:F3450"/>
    <mergeCell ref="E3510:F3510"/>
    <mergeCell ref="E3511:F3511"/>
    <mergeCell ref="E3512:F3512"/>
    <mergeCell ref="E3451:F3451"/>
    <mergeCell ref="E3452:F3452"/>
    <mergeCell ref="E3453:F3453"/>
    <mergeCell ref="E3454:F3454"/>
    <mergeCell ref="A3455:D3482"/>
    <mergeCell ref="E3455:F3455"/>
    <mergeCell ref="E3456:F3456"/>
    <mergeCell ref="E3457:F3457"/>
    <mergeCell ref="E3458:F3458"/>
    <mergeCell ref="E3459:F3459"/>
    <mergeCell ref="E3460:F3460"/>
    <mergeCell ref="E3461:F3461"/>
    <mergeCell ref="E3462:F3462"/>
    <mergeCell ref="E3463:F3463"/>
    <mergeCell ref="E3464:F3464"/>
    <mergeCell ref="E3465:F3465"/>
    <mergeCell ref="E3466:F3466"/>
    <mergeCell ref="E3467:F3467"/>
    <mergeCell ref="E3468:F3468"/>
    <mergeCell ref="E3469:F3469"/>
    <mergeCell ref="E3470:F3470"/>
    <mergeCell ref="E3471:F3471"/>
    <mergeCell ref="E3472:F3472"/>
    <mergeCell ref="E3473:F3473"/>
    <mergeCell ref="E3474:F3474"/>
    <mergeCell ref="E3475:F3475"/>
    <mergeCell ref="E3476:F3476"/>
    <mergeCell ref="E3477:F3477"/>
    <mergeCell ref="E3478:F3478"/>
    <mergeCell ref="E3513:F3513"/>
    <mergeCell ref="E3514:F3514"/>
    <mergeCell ref="E3515:F3515"/>
    <mergeCell ref="E3482:F3482"/>
    <mergeCell ref="A3483:D3515"/>
    <mergeCell ref="E3483:F3483"/>
    <mergeCell ref="E3484:F3484"/>
    <mergeCell ref="E3485:F3485"/>
    <mergeCell ref="E3486:F3486"/>
    <mergeCell ref="E3487:F3487"/>
    <mergeCell ref="E3488:F3488"/>
    <mergeCell ref="E3489:F3489"/>
    <mergeCell ref="E3490:F3490"/>
    <mergeCell ref="E3491:F3491"/>
    <mergeCell ref="E3492:F3492"/>
    <mergeCell ref="E3493:F3493"/>
    <mergeCell ref="E3494:F3494"/>
    <mergeCell ref="E3495:F3495"/>
    <mergeCell ref="E3496:F3496"/>
    <mergeCell ref="E3497:F3497"/>
    <mergeCell ref="E3498:F3498"/>
    <mergeCell ref="E3499:F3499"/>
    <mergeCell ref="E3500:F3500"/>
    <mergeCell ref="E3501:F3501"/>
    <mergeCell ref="E3502:F3502"/>
    <mergeCell ref="E3503:F3503"/>
    <mergeCell ref="E3504:F3504"/>
    <mergeCell ref="E3505:F3505"/>
    <mergeCell ref="E3506:F3506"/>
    <mergeCell ref="E3507:F3507"/>
    <mergeCell ref="E3508:F3508"/>
    <mergeCell ref="E3509:F350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G4" sqref="G4"/>
    </sheetView>
  </sheetViews>
  <sheetFormatPr defaultRowHeight="15"/>
  <cols>
    <col min="1" max="1025" width="8.7109375" customWidth="1"/>
  </cols>
  <sheetData>
    <row r="1" spans="1:7" ht="15" customHeight="1">
      <c r="A1" s="401" t="s">
        <v>785</v>
      </c>
      <c r="B1" s="401"/>
      <c r="C1" s="401"/>
      <c r="D1" s="401"/>
      <c r="E1" s="401"/>
      <c r="F1" s="401"/>
      <c r="G1" t="str">
        <f>'Лист2 (2)'!G901</f>
        <v>Георгиевский</v>
      </c>
    </row>
    <row r="2" spans="1:7" ht="15" customHeight="1">
      <c r="A2" s="401" t="s">
        <v>790</v>
      </c>
      <c r="B2" s="401"/>
      <c r="C2" s="401"/>
      <c r="D2" s="401"/>
      <c r="E2" s="401"/>
      <c r="F2" s="401"/>
      <c r="G2" t="str">
        <f>'Лист2 (2)'!G902</f>
        <v xml:space="preserve">МБОУ СОШ№26 </v>
      </c>
    </row>
    <row r="3" spans="1:7" ht="15" customHeight="1">
      <c r="A3" s="401" t="s">
        <v>1048</v>
      </c>
      <c r="B3" s="401"/>
      <c r="C3" s="401"/>
      <c r="D3" s="401"/>
      <c r="E3" s="401"/>
      <c r="F3" s="401"/>
      <c r="G3">
        <f ca="1">'Лист2 (2)'!G903</f>
        <v>8</v>
      </c>
    </row>
    <row r="4" spans="1:7" ht="15" customHeight="1">
      <c r="A4" s="399" t="s">
        <v>798</v>
      </c>
      <c r="B4" s="399"/>
      <c r="C4" s="399"/>
      <c r="D4" s="399"/>
      <c r="E4" s="399"/>
      <c r="F4" s="399"/>
      <c r="G4" t="str">
        <f>'Лист2 (2)'!G975</f>
        <v>СОШ</v>
      </c>
    </row>
  </sheetData>
  <mergeCells count="4">
    <mergeCell ref="A1:F1"/>
    <mergeCell ref="A2:F2"/>
    <mergeCell ref="A3:F3"/>
    <mergeCell ref="A4:F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K978"/>
  <sheetViews>
    <sheetView topLeftCell="A397" workbookViewId="0">
      <selection activeCell="B113" sqref="B113"/>
    </sheetView>
  </sheetViews>
  <sheetFormatPr defaultRowHeight="15"/>
  <cols>
    <col min="1" max="1" width="74.140625" style="203" customWidth="1"/>
    <col min="2" max="2" width="36.5703125" style="204" customWidth="1"/>
    <col min="3" max="1025" width="9.140625" style="205" customWidth="1"/>
  </cols>
  <sheetData>
    <row r="1" spans="1:8" ht="24.75" customHeight="1">
      <c r="A1" s="301" t="str">
        <f>'Форма ОУ Общие сведения '!A2:C2</f>
        <v>Наименование муниципального образования</v>
      </c>
      <c r="B1" s="57" t="str">
        <f>'Форма ОУ Общие сведения '!E2</f>
        <v>Георгиевский</v>
      </c>
    </row>
    <row r="2" spans="1:8">
      <c r="A2" s="301" t="str">
        <f>'Форма ОУ Общие сведения '!A3:C3</f>
        <v xml:space="preserve">Наименование населенного пункта </v>
      </c>
      <c r="B2" s="57" t="str">
        <f>'Форма ОУ Общие сведения '!E3</f>
        <v>село_Краснокумское</v>
      </c>
    </row>
    <row r="3" spans="1:8" ht="51.75">
      <c r="A3" s="301" t="str">
        <f>'Форма ОУ Общие сведения '!A4:C4</f>
        <v>Наименование образовательной организации</v>
      </c>
      <c r="B3" s="57" t="str">
        <f>'Форма ОУ Общие сведения '!E4</f>
        <v>Муниципальное бюджетное общеобразовательное учреждение "Средняя общеобразовательная школа №26 с. Краснкумского</v>
      </c>
    </row>
    <row r="4" spans="1:8">
      <c r="A4" s="301" t="s">
        <v>1320</v>
      </c>
      <c r="B4" s="57" t="str">
        <f>'Форма ОУ Общие сведения '!E5</f>
        <v xml:space="preserve">МБОУ СОШ№26 </v>
      </c>
    </row>
    <row r="5" spans="1:8">
      <c r="A5" s="301" t="str">
        <f>'Форма ОУ Общие сведения '!A6:C6</f>
        <v>Отнесение к группе ОО (кластер)</v>
      </c>
      <c r="B5" s="57">
        <f ca="1">'Форма ОУ Общие сведения '!E6</f>
        <v>8</v>
      </c>
    </row>
    <row r="6" spans="1:8">
      <c r="A6" s="301" t="str">
        <f>'Форма ОУ Общие сведения '!A7:C7</f>
        <v>Вид образовательной организации</v>
      </c>
      <c r="B6" s="57" t="str">
        <f>'Форма ОУ Общие сведения '!E7</f>
        <v>СОШ</v>
      </c>
    </row>
    <row r="7" spans="1:8">
      <c r="A7" s="301" t="str">
        <f>'Форма ОУ Общие сведения '!A8:C8</f>
        <v>Тип учреждения (организации)</v>
      </c>
      <c r="B7" s="57" t="str">
        <f>'Форма ОУ Общие сведения '!E8</f>
        <v>бюджетное</v>
      </c>
      <c r="H7" s="243"/>
    </row>
    <row r="8" spans="1:8">
      <c r="A8" s="301" t="str">
        <f>'Форма ОУ Общие сведения '!A9:C9</f>
        <v xml:space="preserve">Руководитель ОО: фамилия </v>
      </c>
      <c r="B8" s="57" t="str">
        <f>'Форма ОУ Общие сведения '!E9</f>
        <v xml:space="preserve">Стратулат </v>
      </c>
    </row>
    <row r="9" spans="1:8">
      <c r="A9" s="301" t="str">
        <f>'Форма ОУ Общие сведения '!A10:C10</f>
        <v>имя</v>
      </c>
      <c r="B9" s="57" t="str">
        <f>'Форма ОУ Общие сведения '!E10</f>
        <v xml:space="preserve">Елена </v>
      </c>
    </row>
    <row r="10" spans="1:8">
      <c r="A10" s="301" t="str">
        <f>'Форма ОУ Общие сведения '!A11:C11</f>
        <v>отчество</v>
      </c>
      <c r="B10" s="57" t="str">
        <f>'Форма ОУ Общие сведения '!E11</f>
        <v xml:space="preserve"> Васильевна</v>
      </c>
    </row>
    <row r="11" spans="1:8">
      <c r="A11" s="301" t="str">
        <f>'Форма ОУ Общие сведения '!A12:C12</f>
        <v xml:space="preserve">рабочий телефон  8 (ХХХХ) ХХ-ХХ-ХХ (доб) </v>
      </c>
      <c r="B11" s="57" t="str">
        <f>'Форма ОУ Общие сведения '!E12</f>
        <v>8(87951) 48-2-57</v>
      </c>
    </row>
    <row r="12" spans="1:8">
      <c r="A12" s="301" t="str">
        <f>'Форма ОУ Общие сведения '!A13:C13</f>
        <v>адрес электронной почты</v>
      </c>
      <c r="B12" s="57" t="str">
        <f>'Форма ОУ Общие сведения '!E13</f>
        <v>school-26@list.ru</v>
      </c>
    </row>
    <row r="13" spans="1:8">
      <c r="A13" s="301" t="str">
        <f>'Форма ОУ Общие сведения '!A14:C14</f>
        <v>адрес сайта ОО</v>
      </c>
      <c r="B13" s="57" t="str">
        <f>'Форма ОУ Общие сведения '!E14</f>
        <v>https://26320-026georg.edusite.ru/</v>
      </c>
    </row>
    <row r="14" spans="1:8" ht="27" customHeight="1">
      <c r="A14" s="301" t="str">
        <f>'Форма ОУ ФГОС НОО'!A5:B5</f>
        <v xml:space="preserve">Заметитель руководителя, курирующий начальные классы/введение обновленных стандартов: фамилия </v>
      </c>
      <c r="B14" s="57" t="str">
        <f>'Форма ОУ ФГОС НОО'!C5</f>
        <v>Губарева</v>
      </c>
    </row>
    <row r="15" spans="1:8" ht="18.75" customHeight="1">
      <c r="A15" s="301" t="str">
        <f>'Форма ОУ ФГОС НОО'!A6:B6</f>
        <v>имя</v>
      </c>
      <c r="B15" s="57" t="str">
        <f>'Форма ОУ ФГОС НОО'!C6</f>
        <v>Ольга</v>
      </c>
    </row>
    <row r="16" spans="1:8" ht="18.75" customHeight="1">
      <c r="A16" s="301" t="str">
        <f>'Форма ОУ ФГОС НОО'!A7:B7</f>
        <v>отчество</v>
      </c>
      <c r="B16" s="57" t="str">
        <f>'Форма ОУ ФГОС НОО'!C7</f>
        <v>Викторовна</v>
      </c>
    </row>
    <row r="17" spans="1:2">
      <c r="A17" s="301" t="str">
        <f>'Форма ОУ ФГОС НОО'!A8:B8</f>
        <v xml:space="preserve">рабочий телефон  8 (ХХХХ) ХХ-ХХ-ХХ (доб) </v>
      </c>
      <c r="B17" s="57" t="str">
        <f>'Форма ОУ ФГОС НОО'!C8</f>
        <v>8(87951)48-4-37</v>
      </c>
    </row>
    <row r="18" spans="1:2" ht="18.75" customHeight="1">
      <c r="A18" s="301" t="str">
        <f>'Форма ОУ ФГОС НОО'!A9:B9</f>
        <v>адрес электронной почты</v>
      </c>
      <c r="B18" s="57" t="str">
        <f>'Форма ОУ ФГОС НОО'!C9</f>
        <v>olga.gubareva.2014@mail.ru</v>
      </c>
    </row>
    <row r="19" spans="1:2" ht="30" customHeight="1">
      <c r="A19" s="301" t="str">
        <f>'Форма ОУ ФГОС ООО, кадры 5-11'!A5:B5</f>
        <v xml:space="preserve">Заметитель руководителя, курирующий 5-9 классы/введение обновленных стандартов: фамилия </v>
      </c>
      <c r="B19" s="57" t="str">
        <f>'Форма ОУ ФГОС ООО, кадры 5-11'!D5</f>
        <v>Догойда</v>
      </c>
    </row>
    <row r="20" spans="1:2" ht="15.75" customHeight="1">
      <c r="A20" s="301" t="str">
        <f>'Форма ОУ ФГОС ООО, кадры 5-11'!A6:B6</f>
        <v>имя</v>
      </c>
      <c r="B20" s="57" t="str">
        <f>'Форма ОУ ФГОС ООО, кадры 5-11'!D6</f>
        <v>Людмила</v>
      </c>
    </row>
    <row r="21" spans="1:2" ht="15.75" customHeight="1">
      <c r="A21" s="301" t="str">
        <f>'Форма ОУ ФГОС ООО, кадры 5-11'!A7:B7</f>
        <v>отчество</v>
      </c>
      <c r="B21" s="57" t="str">
        <f>'Форма ОУ ФГОС ООО, кадры 5-11'!D7</f>
        <v>Михайловна</v>
      </c>
    </row>
    <row r="22" spans="1:2">
      <c r="A22" s="301" t="str">
        <f>'Форма ОУ ФГОС ООО, кадры 5-11'!A8:B8</f>
        <v xml:space="preserve">рабочий телефон  8 (ХХХХ) ХХ-ХХ-ХХ (доб) </v>
      </c>
      <c r="B22" s="57" t="str">
        <f>'Форма ОУ ФГОС ООО, кадры 5-11'!D8</f>
        <v>8(87951)48-4-37</v>
      </c>
    </row>
    <row r="23" spans="1:2" ht="18.75" customHeight="1">
      <c r="A23" s="301" t="str">
        <f>'Форма ОУ ФГОС ООО, кадры 5-11'!A9:B9</f>
        <v>адрес электронной почты</v>
      </c>
      <c r="B23" s="57" t="str">
        <f>'Форма ОУ ФГОС ООО, кадры 5-11'!D9</f>
        <v>dogoydal@mail.ru</v>
      </c>
    </row>
    <row r="24" spans="1:2" ht="31.5" customHeight="1">
      <c r="A24" s="301" t="str">
        <f>'Форма ОУ  ФГОС СОО'!A6:B6</f>
        <v xml:space="preserve">Заметитель руководителя, курирующий    10-11 классы/ ФГОС СОО:                  фамилия </v>
      </c>
      <c r="B24" s="57" t="str">
        <f>'Форма ОУ  ФГОС СОО'!C6</f>
        <v>Догойда</v>
      </c>
    </row>
    <row r="25" spans="1:2" ht="17.25" customHeight="1">
      <c r="A25" s="301" t="str">
        <f>'Форма ОУ  ФГОС СОО'!A7:B7</f>
        <v>имя</v>
      </c>
      <c r="B25" s="57" t="str">
        <f>'Форма ОУ  ФГОС СОО'!C7</f>
        <v>Людмила</v>
      </c>
    </row>
    <row r="26" spans="1:2" ht="17.25" customHeight="1">
      <c r="A26" s="301" t="str">
        <f>'Форма ОУ  ФГОС СОО'!A8:B8</f>
        <v>отчество</v>
      </c>
      <c r="B26" s="57" t="str">
        <f>'Форма ОУ  ФГОС СОО'!C8</f>
        <v>Михайловна</v>
      </c>
    </row>
    <row r="27" spans="1:2">
      <c r="A27" s="301" t="str">
        <f>'Форма ОУ  ФГОС СОО'!A9:B9</f>
        <v xml:space="preserve">рабочий телефон  8 (ХХХХ) ХХ-ХХ-ХХ (доб) </v>
      </c>
      <c r="B27" s="57" t="str">
        <f>'Форма ОУ  ФГОС СОО'!C9</f>
        <v>8(87951)-48-4-37</v>
      </c>
    </row>
    <row r="28" spans="1:2" ht="17.25" customHeight="1">
      <c r="A28" s="301" t="str">
        <f>'Форма ОУ  ФГОС СОО'!A10:B10</f>
        <v>адрес электронной почты</v>
      </c>
      <c r="B28" s="57" t="str">
        <f>'Форма ОУ  ФГОС СОО'!C10</f>
        <v>dogoydal@mail.ru</v>
      </c>
    </row>
    <row r="29" spans="1:2">
      <c r="A29" s="302" t="str">
        <f>'Форма ОУ Общие сведения '!A15:C15</f>
        <v xml:space="preserve">Общие сведения о детском коллективе </v>
      </c>
      <c r="B29" s="57"/>
    </row>
    <row r="30" spans="1:2">
      <c r="A30" s="301" t="str">
        <f>'Форма ОУ Общие сведения '!A16:C16</f>
        <v>Количество классов, из них:</v>
      </c>
      <c r="B30" s="57">
        <f>'Форма ОУ Общие сведения '!E16</f>
        <v>51</v>
      </c>
    </row>
    <row r="31" spans="1:2">
      <c r="A31" s="301" t="str">
        <f>'Форма ОУ Общие сведения '!A17:C17</f>
        <v xml:space="preserve">количество 1-х классов </v>
      </c>
      <c r="B31" s="57">
        <f>'Форма ОУ Общие сведения '!E17</f>
        <v>5</v>
      </c>
    </row>
    <row r="32" spans="1:2">
      <c r="A32" s="301" t="str">
        <f>'Форма ОУ Общие сведения '!A18:C18</f>
        <v xml:space="preserve">количество 2-х классов </v>
      </c>
      <c r="B32" s="57">
        <f>'Форма ОУ Общие сведения '!E18</f>
        <v>6</v>
      </c>
    </row>
    <row r="33" spans="1:2">
      <c r="A33" s="301" t="str">
        <f>'Форма ОУ Общие сведения '!A19:C19</f>
        <v xml:space="preserve">количество 3-х классов </v>
      </c>
      <c r="B33" s="57">
        <f>'Форма ОУ Общие сведения '!E19</f>
        <v>5</v>
      </c>
    </row>
    <row r="34" spans="1:2">
      <c r="A34" s="301" t="str">
        <f>'Форма ОУ Общие сведения '!A20:C20</f>
        <v xml:space="preserve">количество 4-х классов </v>
      </c>
      <c r="B34" s="57">
        <f>'Форма ОУ Общие сведения '!E20</f>
        <v>5</v>
      </c>
    </row>
    <row r="35" spans="1:2">
      <c r="A35" s="301" t="str">
        <f>'Форма ОУ Общие сведения '!A21:C21</f>
        <v xml:space="preserve">количество 5-х классов </v>
      </c>
      <c r="B35" s="57">
        <f>'Форма ОУ Общие сведения '!E21</f>
        <v>6</v>
      </c>
    </row>
    <row r="36" spans="1:2">
      <c r="A36" s="301" t="str">
        <f>'Форма ОУ Общие сведения '!A22:C22</f>
        <v xml:space="preserve">количество 6-х классов </v>
      </c>
      <c r="B36" s="57">
        <f>'Форма ОУ Общие сведения '!E22</f>
        <v>6</v>
      </c>
    </row>
    <row r="37" spans="1:2">
      <c r="A37" s="301" t="str">
        <f>'Форма ОУ Общие сведения '!A23:C23</f>
        <v xml:space="preserve">количество 7-х классов </v>
      </c>
      <c r="B37" s="57">
        <f>'Форма ОУ Общие сведения '!E23</f>
        <v>6</v>
      </c>
    </row>
    <row r="38" spans="1:2">
      <c r="A38" s="301" t="str">
        <f>'Форма ОУ Общие сведения '!A24:C24</f>
        <v xml:space="preserve">количество 8-х классов </v>
      </c>
      <c r="B38" s="57">
        <f>'Форма ОУ Общие сведения '!E24</f>
        <v>5</v>
      </c>
    </row>
    <row r="39" spans="1:2">
      <c r="A39" s="301" t="str">
        <f>'Форма ОУ Общие сведения '!A25:C25</f>
        <v xml:space="preserve">количество 9-х классов </v>
      </c>
      <c r="B39" s="57">
        <f>'Форма ОУ Общие сведения '!E25</f>
        <v>4</v>
      </c>
    </row>
    <row r="40" spans="1:2">
      <c r="A40" s="301" t="str">
        <f>'Форма ОУ Общие сведения '!A26:C26</f>
        <v xml:space="preserve">количество 10-х классов </v>
      </c>
      <c r="B40" s="57">
        <f>'Форма ОУ Общие сведения '!E26</f>
        <v>2</v>
      </c>
    </row>
    <row r="41" spans="1:2">
      <c r="A41" s="301" t="str">
        <f>'Форма ОУ Общие сведения '!A27:C27</f>
        <v xml:space="preserve">количество 11-х классов </v>
      </c>
      <c r="B41" s="57">
        <f>'Форма ОУ Общие сведения '!E27</f>
        <v>1</v>
      </c>
    </row>
    <row r="42" spans="1:2">
      <c r="A42" s="301" t="str">
        <f>'Форма ОУ Общие сведения '!A28:C28</f>
        <v xml:space="preserve">Количество обучающихся, всего в ОО, из них : </v>
      </c>
      <c r="B42" s="57">
        <f>'Форма ОУ Общие сведения '!E28</f>
        <v>1251</v>
      </c>
    </row>
    <row r="43" spans="1:2">
      <c r="A43" s="301" t="str">
        <f>'Форма ОУ Общие сведения '!A29:C29</f>
        <v>количество обучающихся с ОВЗ</v>
      </c>
      <c r="B43" s="57">
        <f>'Форма ОУ Общие сведения '!E29</f>
        <v>43</v>
      </c>
    </row>
    <row r="44" spans="1:2" ht="15.75" customHeight="1">
      <c r="A44" s="301" t="str">
        <f>'Форма ОУ Общие сведения '!A30:C30</f>
        <v xml:space="preserve">количество детей-инвалидов </v>
      </c>
      <c r="B44" s="57">
        <f>'Форма ОУ Общие сведения '!E30</f>
        <v>22</v>
      </c>
    </row>
    <row r="45" spans="1:2">
      <c r="A45" s="301" t="str">
        <f>'Форма ОУ Общие сведения '!A31:C31</f>
        <v>количество обучающихся в 1-х классах, из них:</v>
      </c>
      <c r="B45" s="57">
        <f>'Форма ОУ Общие сведения '!E31</f>
        <v>145</v>
      </c>
    </row>
    <row r="46" spans="1:2" ht="14.25" customHeight="1">
      <c r="A46" s="301" t="str">
        <f>'Форма ОУ Общие сведения '!A32:C32</f>
        <v>количество обучающихся с ОВЗ</v>
      </c>
      <c r="B46" s="57">
        <f>'Форма ОУ Общие сведения '!E32</f>
        <v>0</v>
      </c>
    </row>
    <row r="47" spans="1:2">
      <c r="A47" s="301" t="str">
        <f>'Форма ОУ Общие сведения '!A33:C33</f>
        <v xml:space="preserve">количество детей-инвалидов </v>
      </c>
      <c r="B47" s="57">
        <f>'Форма ОУ Общие сведения '!E33</f>
        <v>1</v>
      </c>
    </row>
    <row r="48" spans="1:2" ht="16.5" customHeight="1">
      <c r="A48" s="301" t="str">
        <f>'Форма ОУ Общие сведения '!A34:C34</f>
        <v>количество обучающихся во 2-х классах, из них:</v>
      </c>
      <c r="B48" s="57">
        <f>'Форма ОУ Общие сведения '!E34</f>
        <v>162</v>
      </c>
    </row>
    <row r="49" spans="1:2" ht="16.5" customHeight="1">
      <c r="A49" s="301" t="str">
        <f>'Форма ОУ Общие сведения '!A35:C35</f>
        <v>количество обучающихся с ОВЗ</v>
      </c>
      <c r="B49" s="57">
        <f>'Форма ОУ Общие сведения '!E35</f>
        <v>0</v>
      </c>
    </row>
    <row r="50" spans="1:2" ht="16.5" customHeight="1">
      <c r="A50" s="301" t="str">
        <f>'Форма ОУ Общие сведения '!A36:C36</f>
        <v xml:space="preserve">количество детей-инвалидов </v>
      </c>
      <c r="B50" s="57">
        <f>'Форма ОУ Общие сведения '!E36</f>
        <v>2</v>
      </c>
    </row>
    <row r="51" spans="1:2" ht="16.5" customHeight="1">
      <c r="A51" s="301" t="str">
        <f>'Форма ОУ Общие сведения '!A37:C37</f>
        <v>количество обучающихся в 3-х классах, из них:</v>
      </c>
      <c r="B51" s="57">
        <f>'Форма ОУ Общие сведения '!E37</f>
        <v>152</v>
      </c>
    </row>
    <row r="52" spans="1:2" ht="16.5" customHeight="1">
      <c r="A52" s="301" t="str">
        <f>'Форма ОУ Общие сведения '!A38:C38</f>
        <v>количество обучающихся с ОВЗ</v>
      </c>
      <c r="B52" s="57">
        <f>'Форма ОУ Общие сведения '!E38</f>
        <v>0</v>
      </c>
    </row>
    <row r="53" spans="1:2" ht="16.5" customHeight="1">
      <c r="A53" s="301" t="str">
        <f>'Форма ОУ Общие сведения '!A39:C39</f>
        <v xml:space="preserve">количество детей-инвалидов </v>
      </c>
      <c r="B53" s="57">
        <f>'Форма ОУ Общие сведения '!E39</f>
        <v>4</v>
      </c>
    </row>
    <row r="54" spans="1:2" ht="16.5" customHeight="1">
      <c r="A54" s="301" t="str">
        <f>'Форма ОУ Общие сведения '!A40:C40</f>
        <v>количество обучающихся  в 4-х классах, из них:</v>
      </c>
      <c r="B54" s="57">
        <f>'Форма ОУ Общие сведения '!E40</f>
        <v>129</v>
      </c>
    </row>
    <row r="55" spans="1:2" ht="16.5" customHeight="1">
      <c r="A55" s="301" t="str">
        <f>'Форма ОУ Общие сведения '!A41:C41</f>
        <v>количество обучающихся с ОВЗ</v>
      </c>
      <c r="B55" s="57">
        <f>'Форма ОУ Общие сведения '!E41</f>
        <v>0</v>
      </c>
    </row>
    <row r="56" spans="1:2" ht="16.5" customHeight="1">
      <c r="A56" s="301" t="str">
        <f>'Форма ОУ Общие сведения '!A42:C42</f>
        <v xml:space="preserve">количество детей-инвалидов </v>
      </c>
      <c r="B56" s="57">
        <f>'Форма ОУ Общие сведения '!E42</f>
        <v>2</v>
      </c>
    </row>
    <row r="57" spans="1:2" ht="16.5" customHeight="1">
      <c r="A57" s="301" t="str">
        <f>'Форма ОУ Общие сведения '!A43:C43</f>
        <v>количество обучающихся в 5-х классах, из них:</v>
      </c>
      <c r="B57" s="57">
        <f>'Форма ОУ Общие сведения '!E43</f>
        <v>150</v>
      </c>
    </row>
    <row r="58" spans="1:2" ht="16.5" customHeight="1">
      <c r="A58" s="301" t="str">
        <f>'Форма ОУ Общие сведения '!A44:C44</f>
        <v>количество обучающихся с ОВЗ</v>
      </c>
      <c r="B58" s="57">
        <f>'Форма ОУ Общие сведения '!E44</f>
        <v>10</v>
      </c>
    </row>
    <row r="59" spans="1:2" ht="16.5" customHeight="1">
      <c r="A59" s="301" t="str">
        <f>'Форма ОУ Общие сведения '!A45:C45</f>
        <v xml:space="preserve">количество детей-инвалидов </v>
      </c>
      <c r="B59" s="57">
        <f>'Форма ОУ Общие сведения '!E45</f>
        <v>3</v>
      </c>
    </row>
    <row r="60" spans="1:2" ht="16.5" customHeight="1">
      <c r="A60" s="301" t="str">
        <f>'Форма ОУ Общие сведения '!A46:C46</f>
        <v>количество обучающихся в 6-х классах, из них:</v>
      </c>
      <c r="B60" s="57">
        <f>'Форма ОУ Общие сведения '!E46</f>
        <v>129</v>
      </c>
    </row>
    <row r="61" spans="1:2" ht="16.5" customHeight="1">
      <c r="A61" s="301" t="str">
        <f>'Форма ОУ Общие сведения '!A47:C47</f>
        <v>количество обучающихся с ОВЗ</v>
      </c>
      <c r="B61" s="57">
        <f>'Форма ОУ Общие сведения '!E47</f>
        <v>14</v>
      </c>
    </row>
    <row r="62" spans="1:2" ht="16.5" customHeight="1">
      <c r="A62" s="301" t="str">
        <f>'Форма ОУ Общие сведения '!A48:C48</f>
        <v xml:space="preserve">количество детей-инвалидов </v>
      </c>
      <c r="B62" s="57">
        <f>'Форма ОУ Общие сведения '!E48</f>
        <v>1</v>
      </c>
    </row>
    <row r="63" spans="1:2" ht="16.5" customHeight="1">
      <c r="A63" s="301" t="str">
        <f>'Форма ОУ Общие сведения '!A49:C49</f>
        <v>количество обучающихся в 7-х классах, из них:</v>
      </c>
      <c r="B63" s="57">
        <f>'Форма ОУ Общие сведения '!E49</f>
        <v>141</v>
      </c>
    </row>
    <row r="64" spans="1:2" ht="16.5" customHeight="1">
      <c r="A64" s="301" t="str">
        <f>'Форма ОУ Общие сведения '!A50:C50</f>
        <v>количество обучающихся с ОВЗ</v>
      </c>
      <c r="B64" s="57">
        <f>'Форма ОУ Общие сведения '!E50</f>
        <v>9</v>
      </c>
    </row>
    <row r="65" spans="1:2">
      <c r="A65" s="301" t="str">
        <f>'Форма ОУ Общие сведения '!A51:C51</f>
        <v xml:space="preserve">количество детей-инвалидов </v>
      </c>
      <c r="B65" s="57">
        <f>'Форма ОУ Общие сведения '!E51</f>
        <v>3</v>
      </c>
    </row>
    <row r="66" spans="1:2">
      <c r="A66" s="301" t="str">
        <f>'Форма ОУ Общие сведения '!A52:C52</f>
        <v>количество обучающихся в 8-х классах, из них:</v>
      </c>
      <c r="B66" s="57">
        <f>'Форма ОУ Общие сведения '!E52</f>
        <v>94</v>
      </c>
    </row>
    <row r="67" spans="1:2">
      <c r="A67" s="301" t="str">
        <f>'Форма ОУ Общие сведения '!A53:C53</f>
        <v>количество обучающихся с ОВЗ</v>
      </c>
      <c r="B67" s="57">
        <f>'Форма ОУ Общие сведения '!E53</f>
        <v>10</v>
      </c>
    </row>
    <row r="68" spans="1:2">
      <c r="A68" s="301" t="str">
        <f>'Форма ОУ Общие сведения '!A54:C54</f>
        <v xml:space="preserve">количество детей-инвалидов </v>
      </c>
      <c r="B68" s="57">
        <f>'Форма ОУ Общие сведения '!E54</f>
        <v>3</v>
      </c>
    </row>
    <row r="69" spans="1:2">
      <c r="A69" s="301" t="str">
        <f>'Форма ОУ Общие сведения '!A55:C55</f>
        <v>количество обучающихся в 9-х классах, из них:</v>
      </c>
      <c r="B69" s="57">
        <f>'Форма ОУ Общие сведения '!E55</f>
        <v>92</v>
      </c>
    </row>
    <row r="70" spans="1:2">
      <c r="A70" s="301" t="str">
        <f>'Форма ОУ Общие сведения '!A56:C56</f>
        <v>количество обучающихся с ОВЗ</v>
      </c>
      <c r="B70" s="57">
        <f>'Форма ОУ Общие сведения '!E56</f>
        <v>0</v>
      </c>
    </row>
    <row r="71" spans="1:2">
      <c r="A71" s="301" t="str">
        <f>'Форма ОУ Общие сведения '!A57:C57</f>
        <v xml:space="preserve">количество детей-инвалидов </v>
      </c>
      <c r="B71" s="57">
        <f>'Форма ОУ Общие сведения '!E57</f>
        <v>2</v>
      </c>
    </row>
    <row r="72" spans="1:2">
      <c r="A72" s="301" t="str">
        <f>'Форма ОУ Общие сведения '!A58:C58</f>
        <v>количество обучающихся в 10-х классах, из них:</v>
      </c>
      <c r="B72" s="57">
        <f>'Форма ОУ Общие сведения '!E58</f>
        <v>37</v>
      </c>
    </row>
    <row r="73" spans="1:2">
      <c r="A73" s="301" t="str">
        <f>'Форма ОУ Общие сведения '!A59:C59</f>
        <v>количество обучающихся с ОВЗ</v>
      </c>
      <c r="B73" s="57">
        <f>'Форма ОУ Общие сведения '!E59</f>
        <v>0</v>
      </c>
    </row>
    <row r="74" spans="1:2" ht="13.5" customHeight="1">
      <c r="A74" s="301" t="str">
        <f>'Форма ОУ Общие сведения '!A60:C60</f>
        <v xml:space="preserve">количество детей-инвалидов </v>
      </c>
      <c r="B74" s="57">
        <f>'Форма ОУ Общие сведения '!E60</f>
        <v>1</v>
      </c>
    </row>
    <row r="75" spans="1:2" ht="13.5" customHeight="1">
      <c r="A75" s="301" t="str">
        <f>'Форма ОУ Общие сведения '!A61:C61</f>
        <v>количество обучающихся в 11-х классах, из них:</v>
      </c>
      <c r="B75" s="57">
        <f>'Форма ОУ Общие сведения '!E61</f>
        <v>20</v>
      </c>
    </row>
    <row r="76" spans="1:2" ht="13.5" customHeight="1">
      <c r="A76" s="301" t="str">
        <f>'Форма ОУ Общие сведения '!A62:C62</f>
        <v>количество обучающихся с ОВЗ</v>
      </c>
      <c r="B76" s="57">
        <f>'Форма ОУ Общие сведения '!E62</f>
        <v>0</v>
      </c>
    </row>
    <row r="77" spans="1:2" ht="13.5" customHeight="1">
      <c r="A77" s="301" t="str">
        <f>'Форма ОУ Общие сведения '!A63:C63</f>
        <v xml:space="preserve">количество детей-инвалидов </v>
      </c>
      <c r="B77" s="57">
        <f>'Форма ОУ Общие сведения '!E63</f>
        <v>0</v>
      </c>
    </row>
    <row r="78" spans="1:2" ht="13.5" customHeight="1">
      <c r="A78" s="301" t="str">
        <f>'Форма ОУ Общие сведения '!A64:C64</f>
        <v xml:space="preserve">Планируемое количество 1-х  классов на 01 сентября 2022/23 уч. г. </v>
      </c>
      <c r="B78" s="57">
        <f>'Форма ОУ Общие сведения '!E64</f>
        <v>5</v>
      </c>
    </row>
    <row r="79" spans="1:2" ht="13.5" customHeight="1">
      <c r="A79" s="301" t="str">
        <f>'Форма ОУ Общие сведения '!A65:C65</f>
        <v xml:space="preserve">Планируемое количество 5 -х  классов на 01 сентября 2022/23 уч. г. </v>
      </c>
      <c r="B79" s="57">
        <f>'Форма ОУ Общие сведения '!E65</f>
        <v>5</v>
      </c>
    </row>
    <row r="80" spans="1:2" ht="13.5" customHeight="1">
      <c r="A80" s="301" t="s">
        <v>1321</v>
      </c>
      <c r="B80" s="57">
        <f>'Форма ОУ ФГОС НОО'!E28</f>
        <v>143</v>
      </c>
    </row>
    <row r="81" spans="1:4" ht="13.5" customHeight="1">
      <c r="A81" s="301" t="s">
        <v>1322</v>
      </c>
      <c r="B81" s="57">
        <f>'Форма ОУ ФГОС ООО, кадры 5-11'!E65</f>
        <v>136</v>
      </c>
    </row>
    <row r="82" spans="1:4" ht="13.5" customHeight="1">
      <c r="A82" s="301" t="s">
        <v>1323</v>
      </c>
      <c r="B82" s="57">
        <f>'Форма ОУ  ФГОС СОО'!E23</f>
        <v>10</v>
      </c>
    </row>
    <row r="83" spans="1:4" ht="13.5" customHeight="1">
      <c r="A83" s="301" t="s">
        <v>1324</v>
      </c>
      <c r="B83" s="57">
        <f>'Форма ОУ ФГОС НОО'!F28+'Форма ОУ ФГОС ООО, кадры 5-11'!F65+'Форма ОУ  ФГОС СОО'!F23</f>
        <v>140</v>
      </c>
    </row>
    <row r="84" spans="1:4" ht="13.5" customHeight="1">
      <c r="A84" s="301" t="s">
        <v>1099</v>
      </c>
      <c r="B84" s="57">
        <f>'Форма ОУ ФГОС НОО'!G28+'Форма ОУ ФГОС ООО, кадры 5-11'!G65+'Форма ОУ  ФГОС СОО'!G23</f>
        <v>314</v>
      </c>
    </row>
    <row r="85" spans="1:4" ht="13.5" customHeight="1">
      <c r="A85" s="301" t="s">
        <v>1100</v>
      </c>
      <c r="B85" s="57">
        <f>'Форма ОУ ФГОС НОО'!H28+'Форма ОУ ФГОС ООО, кадры 5-11'!H65+'Форма ОУ  ФГОС СОО'!H23</f>
        <v>56</v>
      </c>
    </row>
    <row r="86" spans="1:4" ht="13.5" customHeight="1">
      <c r="A86" s="302" t="s">
        <v>1325</v>
      </c>
      <c r="B86" s="57"/>
    </row>
    <row r="87" spans="1:4" ht="15.75" customHeight="1">
      <c r="A87" s="301" t="s">
        <v>1326</v>
      </c>
      <c r="B87" s="57">
        <f>'Форма ОУ ФГОС НОО'!J28+'Форма ОУ ФГОС НОО'!K28+'Форма ОУ ФГОС НОО'!L28+'Форма ОУ ФГОС ООО, кадры 5-11'!I65+'Форма ОУ ФГОС ООО, кадры 5-11'!J65+'Форма ОУ ФГОС ООО, кадры 5-11'!K65+'Форма ОУ  ФГОС СОО'!I23+'Форма ОУ  ФГОС СОО'!J23+'Форма ОУ  ФГОС СОО'!K23</f>
        <v>5</v>
      </c>
      <c r="D87" s="245">
        <f>B87-B88-B89-B90</f>
        <v>0</v>
      </c>
    </row>
    <row r="88" spans="1:4" ht="15.75" customHeight="1">
      <c r="A88" s="301" t="s">
        <v>1327</v>
      </c>
      <c r="B88" s="57">
        <f>'Форма ОУ ФГОС НОО'!J28+'Форма ОУ ФГОС ООО, кадры 5-11'!I65+'Форма ОУ  ФГОС СОО'!I23</f>
        <v>0</v>
      </c>
    </row>
    <row r="89" spans="1:4" ht="15.75" customHeight="1">
      <c r="A89" s="301" t="s">
        <v>1328</v>
      </c>
      <c r="B89" s="57">
        <f>'Форма ОУ ФГОС НОО'!K28+'Форма ОУ ФГОС ООО, кадры 5-11'!J65+'Форма ОУ  ФГОС СОО'!J23</f>
        <v>5</v>
      </c>
    </row>
    <row r="90" spans="1:4" ht="15.75" customHeight="1">
      <c r="A90" s="301" t="s">
        <v>1167</v>
      </c>
      <c r="B90" s="57">
        <f>'Форма ОУ ФГОС НОО'!L28+'Форма ОУ ФГОС ООО, кадры 5-11'!K65+'Форма ОУ  ФГОС СОО'!K23</f>
        <v>0</v>
      </c>
    </row>
    <row r="91" spans="1:4" ht="13.5" customHeight="1">
      <c r="A91" s="301" t="s">
        <v>1329</v>
      </c>
      <c r="B91" s="57">
        <f>'Форма ОУ ФГОС НОО'!M28+'Форма ОУ ФГОС ООО, кадры 5-11'!L65+'Форма ОУ  ФГОС СОО'!L23</f>
        <v>0</v>
      </c>
    </row>
    <row r="92" spans="1:4" ht="13.5" customHeight="1">
      <c r="A92" s="303" t="s">
        <v>1449</v>
      </c>
      <c r="B92" s="304">
        <f>COUNTIF('Форма ОУ ФГОС НОО'!$P$29:$P$88,Лист5!F25)+COUNTIF('Форма ОУ ФГОС ООО, кадры 5-11'!$O$66:$O$126,Лист5!F25)+COUNTIF('Форма ОУ  ФГОС СОО'!R24:R43,Лист5!F25)</f>
        <v>27</v>
      </c>
      <c r="D92" s="247">
        <f>100-(B92+B93+B94)</f>
        <v>49</v>
      </c>
    </row>
    <row r="93" spans="1:4" ht="13.5" customHeight="1">
      <c r="A93" s="303" t="s">
        <v>1331</v>
      </c>
      <c r="B93" s="304">
        <f>COUNTIF('Форма ОУ ФГОС НОО'!$P$29:$P$88,Лист5!F26)+COUNTIF('Форма ОУ ФГОС ООО, кадры 5-11'!$O$66:$O$126,Лист5!F26)+COUNTIF('Форма ОУ  ФГОС СОО'!R25:R44,Лист5!F26)</f>
        <v>24</v>
      </c>
    </row>
    <row r="94" spans="1:4" ht="13.5" customHeight="1">
      <c r="A94" s="303" t="s">
        <v>1332</v>
      </c>
      <c r="B94" s="304">
        <f>COUNTIF('Форма ОУ ФГОС НОО'!$P$29:$P$88,Лист5!F27)+COUNTIF('Форма ОУ ФГОС ООО, кадры 5-11'!$O$66:$O$126,Лист5!F27)+COUNTIF('Форма ОУ  ФГОС СОО'!R26:R45,Лист5!F27)</f>
        <v>0</v>
      </c>
    </row>
    <row r="95" spans="1:4" ht="30" customHeight="1">
      <c r="A95" s="301" t="s">
        <v>1450</v>
      </c>
      <c r="B95" s="305">
        <f>('Форма ОУ ФГОС НОО'!N28+'Форма ОУ ФГОС ООО, кадры 5-11'!M65+'Форма ОУ  ФГОС СОО'!M23)/B42*100</f>
        <v>100</v>
      </c>
      <c r="D95" s="249">
        <f>100-B95-B96</f>
        <v>0</v>
      </c>
    </row>
    <row r="96" spans="1:4" ht="13.5" customHeight="1">
      <c r="A96" s="301" t="s">
        <v>1334</v>
      </c>
      <c r="B96" s="305">
        <f>('Форма ОУ ФГОС НОО'!O28+'Форма ОУ ФГОС ООО, кадры 5-11'!N65+'Форма ОУ  ФГОС СОО'!N23)/B42*100</f>
        <v>0</v>
      </c>
    </row>
    <row r="97" spans="1:2" ht="13.5" customHeight="1">
      <c r="A97" s="306" t="s">
        <v>1335</v>
      </c>
      <c r="B97" s="57"/>
    </row>
    <row r="98" spans="1:2" ht="13.5" customHeight="1">
      <c r="A98" s="307" t="s">
        <v>1451</v>
      </c>
      <c r="B98" s="304">
        <f>COUNTIF('Форма ОУ ФГОС НОО'!$I$29:$I$88,Лист5!C24)+COUNTIF('Форма ОУ ФГОС ООО, кадры 5-11'!$O$66:$O$125,Лист5!C24)+COUNTIF('Форма ОУ  ФГОС СОО'!$R$24:$R$43,Лист5!C24)</f>
        <v>20</v>
      </c>
    </row>
    <row r="99" spans="1:2" ht="13.5" customHeight="1">
      <c r="A99" s="308" t="s">
        <v>983</v>
      </c>
      <c r="B99" s="304">
        <f>COUNTIF('Форма ОУ ФГОС НОО'!$I$29:$I$88,Лист5!C25)+COUNTIF('Форма ОУ ФГОС ООО, кадры 5-11'!$O$66:$O$125,Лист5!C25)+COUNTIF('Форма ОУ  ФГОС СОО'!$R$24:$R$43,Лист5!C25)</f>
        <v>0</v>
      </c>
    </row>
    <row r="100" spans="1:2" ht="13.5" customHeight="1">
      <c r="A100" s="308" t="s">
        <v>987</v>
      </c>
      <c r="B100" s="304">
        <f>COUNTIF('Форма ОУ ФГОС НОО'!$I$29:$I$88,Лист5!C26)+COUNTIF('Форма ОУ ФГОС ООО, кадры 5-11'!$O$66:$O$125,Лист5!C26)+COUNTIF('Форма ОУ  ФГОС СОО'!$R$24:$R$43,Лист5!C26)</f>
        <v>0</v>
      </c>
    </row>
    <row r="101" spans="1:2" ht="13.5" customHeight="1">
      <c r="A101" s="308" t="s">
        <v>991</v>
      </c>
      <c r="B101" s="304">
        <f>COUNTIF('Форма ОУ ФГОС НОО'!$I$29:$I$88,Лист5!C27)+COUNTIF('Форма ОУ ФГОС ООО, кадры 5-11'!$O$66:$O$125,Лист5!C27)+COUNTIF('Форма ОУ  ФГОС СОО'!$R$24:$R$43,Лист5!C27)</f>
        <v>0</v>
      </c>
    </row>
    <row r="102" spans="1:2" ht="13.5" customHeight="1">
      <c r="A102" s="308" t="s">
        <v>995</v>
      </c>
      <c r="B102" s="304">
        <f>COUNTIF('Форма ОУ ФГОС НОО'!$I$29:$I$88,Лист5!C28)+COUNTIF('Форма ОУ ФГОС ООО, кадры 5-11'!$O$66:$O$125,Лист5!C28)+COUNTIF('Форма ОУ  ФГОС СОО'!$R$24:$R$43,Лист5!C28)</f>
        <v>0</v>
      </c>
    </row>
    <row r="103" spans="1:2" ht="13.5" customHeight="1">
      <c r="A103" s="308" t="s">
        <v>998</v>
      </c>
      <c r="B103" s="304">
        <f>COUNTIF('Форма ОУ ФГОС НОО'!$I$29:$I$88,Лист5!C29)+COUNTIF('Форма ОУ ФГОС ООО, кадры 5-11'!$O$66:$O$125,Лист5!C29)+COUNTIF('Форма ОУ  ФГОС СОО'!$R$24:$R$43,Лист5!C29)</f>
        <v>1</v>
      </c>
    </row>
    <row r="104" spans="1:2" ht="13.5" customHeight="1">
      <c r="A104" s="308" t="s">
        <v>1000</v>
      </c>
      <c r="B104" s="304">
        <f>COUNTIF('Форма ОУ ФГОС НОО'!$I$29:$I$88,Лист5!C30)+COUNTIF('Форма ОУ ФГОС ООО, кадры 5-11'!$O$66:$O$125,Лист5!C30)+COUNTIF('Форма ОУ  ФГОС СОО'!$R$24:$R$43,Лист5!C30)</f>
        <v>0</v>
      </c>
    </row>
    <row r="105" spans="1:2" ht="13.5" customHeight="1">
      <c r="A105" s="308" t="s">
        <v>1001</v>
      </c>
      <c r="B105" s="304">
        <f>COUNTIF('Форма ОУ ФГОС НОО'!$I$29:$I$88,Лист5!C31)+COUNTIF('Форма ОУ ФГОС ООО, кадры 5-11'!$O$66:$O$125,Лист5!C31)+COUNTIF('Форма ОУ  ФГОС СОО'!$R$24:$R$43,Лист5!C31)</f>
        <v>0</v>
      </c>
    </row>
    <row r="106" spans="1:2" ht="13.5" customHeight="1">
      <c r="A106" s="308" t="s">
        <v>1002</v>
      </c>
      <c r="B106" s="304">
        <f>COUNTIF('Форма ОУ ФГОС НОО'!$I$29:$I$88,Лист5!C32)+COUNTIF('Форма ОУ ФГОС ООО, кадры 5-11'!$O$66:$O$125,Лист5!C32)+COUNTIF('Форма ОУ  ФГОС СОО'!$R$24:$R$43,Лист5!C32)</f>
        <v>0</v>
      </c>
    </row>
    <row r="107" spans="1:2" ht="13.5" customHeight="1">
      <c r="A107" s="308" t="s">
        <v>1003</v>
      </c>
      <c r="B107" s="304">
        <f>COUNTIF('Форма ОУ ФГОС НОО'!$I$29:$I$88,Лист5!C33)+COUNTIF('Форма ОУ ФГОС ООО, кадры 5-11'!$O$66:$O$125,Лист5!C33)+COUNTIF('Форма ОУ  ФГОС СОО'!$R$24:$R$43,Лист5!C33)</f>
        <v>0</v>
      </c>
    </row>
    <row r="108" spans="1:2" ht="13.5" customHeight="1">
      <c r="A108" s="308" t="s">
        <v>1004</v>
      </c>
      <c r="B108" s="304">
        <f>COUNTIF('Форма ОУ ФГОС НОО'!$I$29:$I$88,Лист5!C34)+COUNTIF('Форма ОУ ФГОС ООО, кадры 5-11'!$O$66:$O$125,Лист5!C34)+COUNTIF('Форма ОУ  ФГОС СОО'!$R$24:$R$43,Лист5!C34)</f>
        <v>0</v>
      </c>
    </row>
    <row r="109" spans="1:2" ht="13.5" customHeight="1">
      <c r="A109" s="309" t="s">
        <v>1546</v>
      </c>
      <c r="B109" s="304"/>
    </row>
    <row r="110" spans="1:2" ht="41.25" customHeight="1">
      <c r="A110" s="310" t="s">
        <v>1455</v>
      </c>
      <c r="B110" s="57">
        <f>COUNTIFS('Форма ОУ ФГОС НОО'!$R$29:$R$88, Лист5!H24,'Форма ОУ ФГОС НОО'!$Q$29:$Q$88,Лист5!$F$67)+COUNTIFS('Форма ОУ ФГОС НОО'!$T$29:$T$88, Лист5!H24,'Форма ОУ ФГОС НОО'!$Q$29:$Q$88,Лист5!$F$67)</f>
        <v>0</v>
      </c>
    </row>
    <row r="111" spans="1:2" ht="13.5" customHeight="1">
      <c r="A111" s="311" t="s">
        <v>985</v>
      </c>
      <c r="B111" s="57">
        <f>COUNTIFS('Форма ОУ ФГОС НОО'!$R$29:$R$88, Лист5!H25,'Форма ОУ ФГОС НОО'!$Q$29:$Q$88,Лист5!$F$67)+COUNTIFS('Форма ОУ ФГОС НОО'!$T$29:$T$88, Лист5!H25,'Форма ОУ ФГОС НОО'!$Q$29:$Q$88,Лист5!$F$67)</f>
        <v>0</v>
      </c>
    </row>
    <row r="112" spans="1:2" ht="13.5" customHeight="1">
      <c r="A112" s="311" t="s">
        <v>989</v>
      </c>
      <c r="B112" s="57">
        <f>COUNTIFS('Форма ОУ ФГОС НОО'!$R$29:$R$88, Лист5!H26,'Форма ОУ ФГОС НОО'!$Q$29:$Q$88,Лист5!$F$67)+COUNTIFS('Форма ОУ ФГОС НОО'!$T$29:$T$88, Лист5!H26,'Форма ОУ ФГОС НОО'!$Q$29:$Q$88,Лист5!$F$67)</f>
        <v>0</v>
      </c>
    </row>
    <row r="113" spans="1:2" ht="42" customHeight="1">
      <c r="A113" s="310" t="s">
        <v>1456</v>
      </c>
      <c r="B113" s="57"/>
    </row>
    <row r="114" spans="1:2" ht="13.5" customHeight="1">
      <c r="A114" s="301" t="s">
        <v>1014</v>
      </c>
      <c r="B114" s="57"/>
    </row>
    <row r="115" spans="1:2" ht="13.5" customHeight="1">
      <c r="A115" s="301" t="s">
        <v>985</v>
      </c>
      <c r="B115" s="57"/>
    </row>
    <row r="116" spans="1:2" ht="13.5" customHeight="1">
      <c r="A116" s="301" t="s">
        <v>1017</v>
      </c>
      <c r="B116" s="57"/>
    </row>
    <row r="117" spans="1:2" ht="13.5" customHeight="1">
      <c r="A117" s="301" t="s">
        <v>1019</v>
      </c>
      <c r="B117" s="57"/>
    </row>
    <row r="118" spans="1:2" ht="13.5" customHeight="1">
      <c r="A118" s="301" t="s">
        <v>1020</v>
      </c>
      <c r="B118" s="57"/>
    </row>
    <row r="119" spans="1:2" ht="13.5" customHeight="1">
      <c r="A119" s="301" t="s">
        <v>1021</v>
      </c>
      <c r="B119" s="57"/>
    </row>
    <row r="120" spans="1:2" ht="13.5" customHeight="1">
      <c r="A120" s="301" t="s">
        <v>1022</v>
      </c>
      <c r="B120" s="57"/>
    </row>
    <row r="121" spans="1:2" ht="13.5" customHeight="1">
      <c r="A121" s="301" t="s">
        <v>1023</v>
      </c>
      <c r="B121" s="57"/>
    </row>
    <row r="122" spans="1:2" ht="13.5" customHeight="1">
      <c r="A122" s="301" t="s">
        <v>1024</v>
      </c>
      <c r="B122" s="57"/>
    </row>
    <row r="123" spans="1:2" ht="39.75" customHeight="1">
      <c r="A123" s="310" t="s">
        <v>1547</v>
      </c>
      <c r="B123" s="57"/>
    </row>
    <row r="124" spans="1:2" ht="13.5" customHeight="1">
      <c r="A124" s="301" t="s">
        <v>1030</v>
      </c>
      <c r="B124" s="57"/>
    </row>
    <row r="125" spans="1:2" ht="13.5" customHeight="1">
      <c r="A125" s="301" t="s">
        <v>1032</v>
      </c>
      <c r="B125" s="57"/>
    </row>
    <row r="126" spans="1:2" ht="13.5" customHeight="1">
      <c r="A126" s="301" t="s">
        <v>1034</v>
      </c>
      <c r="B126" s="57"/>
    </row>
    <row r="127" spans="1:2" ht="13.5" customHeight="1">
      <c r="A127" s="301" t="s">
        <v>1036</v>
      </c>
      <c r="B127" s="57"/>
    </row>
    <row r="128" spans="1:2" ht="13.5" customHeight="1">
      <c r="A128" s="301" t="s">
        <v>1037</v>
      </c>
      <c r="B128" s="57"/>
    </row>
    <row r="129" spans="1:2" ht="13.5" customHeight="1">
      <c r="A129" s="301" t="s">
        <v>1038</v>
      </c>
      <c r="B129" s="57"/>
    </row>
    <row r="130" spans="1:2" ht="13.5" customHeight="1">
      <c r="A130" s="301" t="s">
        <v>1039</v>
      </c>
      <c r="B130" s="57"/>
    </row>
    <row r="131" spans="1:2" ht="13.5" customHeight="1">
      <c r="A131" s="301" t="s">
        <v>1040</v>
      </c>
      <c r="B131" s="57"/>
    </row>
    <row r="132" spans="1:2" ht="13.5" customHeight="1">
      <c r="A132" s="301" t="s">
        <v>1041</v>
      </c>
      <c r="B132" s="57"/>
    </row>
    <row r="133" spans="1:2" ht="13.5" customHeight="1">
      <c r="A133" s="301" t="s">
        <v>1042</v>
      </c>
      <c r="B133" s="57"/>
    </row>
    <row r="134" spans="1:2" ht="13.5" customHeight="1">
      <c r="A134" s="301" t="s">
        <v>1043</v>
      </c>
      <c r="B134" s="57"/>
    </row>
    <row r="135" spans="1:2" ht="13.5" customHeight="1">
      <c r="A135" s="301" t="s">
        <v>1044</v>
      </c>
      <c r="B135" s="57"/>
    </row>
    <row r="136" spans="1:2" ht="13.5" customHeight="1">
      <c r="A136" s="301" t="s">
        <v>1045</v>
      </c>
      <c r="B136" s="57"/>
    </row>
    <row r="137" spans="1:2" ht="13.5" customHeight="1">
      <c r="A137" s="301" t="s">
        <v>1046</v>
      </c>
      <c r="B137" s="57"/>
    </row>
    <row r="138" spans="1:2" ht="13.5" customHeight="1">
      <c r="A138" s="312" t="s">
        <v>1458</v>
      </c>
      <c r="B138" s="57"/>
    </row>
    <row r="139" spans="1:2" ht="13.5" customHeight="1">
      <c r="A139" s="301" t="s">
        <v>1348</v>
      </c>
      <c r="B139" s="57">
        <f>SUMIF('Форма ОУ ФГОС НОО'!$A$29:$A$88,Лист5!A23,'Форма ОУ ФГОС НОО'!$W$29:$W$88)</f>
        <v>0</v>
      </c>
    </row>
    <row r="140" spans="1:2" ht="13.5" customHeight="1">
      <c r="A140" s="301" t="s">
        <v>1349</v>
      </c>
      <c r="B140" s="57">
        <f>SUMIF('Форма ОУ ФГОС НОО'!$A$29:$A$88,Лист5!A24,'Форма ОУ ФГОС НОО'!$W$29:$W$88)</f>
        <v>0</v>
      </c>
    </row>
    <row r="141" spans="1:2" ht="13.5" customHeight="1">
      <c r="A141" s="301" t="s">
        <v>1350</v>
      </c>
      <c r="B141" s="57">
        <f>SUMIF('Форма ОУ ФГОС НОО'!$A$29:$A$88,Лист5!A25,'Форма ОУ ФГОС НОО'!$W$29:$W$88)</f>
        <v>0</v>
      </c>
    </row>
    <row r="142" spans="1:2" ht="13.5" customHeight="1">
      <c r="A142" s="301" t="s">
        <v>1351</v>
      </c>
      <c r="B142" s="57">
        <f>SUMIF('Форма ОУ ФГОС НОО'!$A$29:$A$88,Лист5!A26,'Форма ОУ ФГОС НОО'!$W$29:$W$88)</f>
        <v>0</v>
      </c>
    </row>
    <row r="143" spans="1:2" ht="13.5" customHeight="1">
      <c r="A143" s="301" t="s">
        <v>1352</v>
      </c>
      <c r="B143" s="57">
        <f>SUMIF('Форма ОУ ФГОС НОО'!$A$29:$A$88,Лист5!A27,'Форма ОУ ФГОС НОО'!$W$29:$W$88)</f>
        <v>0</v>
      </c>
    </row>
    <row r="144" spans="1:2" ht="13.5" customHeight="1">
      <c r="A144" s="301" t="s">
        <v>1353</v>
      </c>
      <c r="B144" s="57">
        <f>SUMIF('Форма ОУ ФГОС НОО'!$A$29:$A$88,Лист5!A28,'Форма ОУ ФГОС НОО'!$W$29:$W$88)</f>
        <v>0</v>
      </c>
    </row>
    <row r="145" spans="1:4" ht="13.5" customHeight="1">
      <c r="A145" s="301" t="s">
        <v>1354</v>
      </c>
      <c r="B145" s="57">
        <f>SUMIF('Форма ОУ ФГОС НОО'!$A$29:$A$88,Лист5!A29,'Форма ОУ ФГОС НОО'!$W$29:$W$88)</f>
        <v>0</v>
      </c>
    </row>
    <row r="146" spans="1:4" ht="13.5" customHeight="1">
      <c r="A146" s="301" t="s">
        <v>1355</v>
      </c>
      <c r="B146" s="57">
        <f>SUMIF('Форма ОУ ФГОС НОО'!$A$29:$A$88,Лист5!A30,'Форма ОУ ФГОС НОО'!$W$29:$W$88)</f>
        <v>0</v>
      </c>
    </row>
    <row r="147" spans="1:4" ht="13.5" customHeight="1">
      <c r="A147" s="301" t="s">
        <v>1356</v>
      </c>
      <c r="B147" s="57">
        <f>SUMIF('Форма ОУ ФГОС НОО'!$A$29:$A$88,Лист5!A31,'Форма ОУ ФГОС НОО'!$W$29:$W$88)</f>
        <v>0</v>
      </c>
    </row>
    <row r="148" spans="1:4" ht="13.5" customHeight="1">
      <c r="A148" s="301" t="s">
        <v>1357</v>
      </c>
      <c r="B148" s="57">
        <f>SUMIF('Форма ОУ ФГОС НОО'!$A$29:$A$88,Лист5!A32,'Форма ОУ ФГОС НОО'!$W$29:$W$88)</f>
        <v>0</v>
      </c>
    </row>
    <row r="149" spans="1:4" ht="20.25" customHeight="1">
      <c r="A149" s="302" t="s">
        <v>1358</v>
      </c>
      <c r="B149" s="57"/>
    </row>
    <row r="150" spans="1:4" ht="13.5" customHeight="1">
      <c r="A150" s="301" t="s">
        <v>1459</v>
      </c>
      <c r="B150" s="57">
        <f>SUM('Форма ОУ ФГОС ООО, кадры 5-11'!AJ66:AJ125)</f>
        <v>606</v>
      </c>
    </row>
    <row r="151" spans="1:4" ht="13.5" customHeight="1">
      <c r="A151" s="301" t="s">
        <v>1460</v>
      </c>
      <c r="B151" s="57">
        <f>SUM('Форма ОУ ФГОС ООО, кадры 5-11'!L66:L125)</f>
        <v>0</v>
      </c>
      <c r="C151" s="205">
        <v>70.680000000000007</v>
      </c>
      <c r="D151" s="205" t="s">
        <v>1548</v>
      </c>
    </row>
    <row r="152" spans="1:4" ht="13.5" customHeight="1">
      <c r="A152" s="301" t="s">
        <v>1461</v>
      </c>
      <c r="B152" s="57">
        <f>SUMIF('Форма ОУ  ФГОС СОО'!$A$24:$A$43,Лист5!A67,'Форма ОУ  ФГОС СОО'!$P$24:$P$43)</f>
        <v>37</v>
      </c>
    </row>
    <row r="153" spans="1:4" ht="13.5" customHeight="1">
      <c r="A153" s="301" t="s">
        <v>1462</v>
      </c>
      <c r="B153" s="57">
        <f>SUMIF('Форма ОУ  ФГОС СОО'!$A$24:$A$43,Лист5!A68,'Форма ОУ  ФГОС СОО'!$P$24:$P$43)</f>
        <v>20</v>
      </c>
    </row>
    <row r="154" spans="1:4" ht="13.5" customHeight="1">
      <c r="A154" s="301" t="s">
        <v>1463</v>
      </c>
      <c r="B154" s="57">
        <f>SUMIF('Форма ОУ  ФГОС СОО'!$A$24:$A$43,Лист5!A67,'Форма ОУ  ФГОС СОО'!$Q$24:$Q$43)</f>
        <v>0</v>
      </c>
    </row>
    <row r="155" spans="1:4" ht="13.5" customHeight="1">
      <c r="A155" s="301" t="s">
        <v>1464</v>
      </c>
      <c r="B155" s="57">
        <f>SUMIF('Форма ОУ  ФГОС СОО'!$A$24:$A$43,Лист5!A68,'Форма ОУ  ФГОС СОО'!$Q$24:$Q$43)</f>
        <v>0</v>
      </c>
    </row>
    <row r="156" spans="1:4" ht="13.5" customHeight="1">
      <c r="A156" s="313" t="s">
        <v>1365</v>
      </c>
      <c r="B156" s="57"/>
    </row>
    <row r="157" spans="1:4" ht="27" customHeight="1">
      <c r="A157" s="310" t="s">
        <v>1465</v>
      </c>
      <c r="B157" s="57">
        <f>COUNTIF('Форма ОУ ФГОС НОО'!$R$29:$R$88,Лист5!R67)</f>
        <v>0</v>
      </c>
    </row>
    <row r="158" spans="1:4" ht="19.5" customHeight="1">
      <c r="A158" s="310" t="s">
        <v>1367</v>
      </c>
      <c r="B158" s="57"/>
    </row>
    <row r="159" spans="1:4" ht="27" customHeight="1">
      <c r="A159" s="310" t="s">
        <v>1466</v>
      </c>
      <c r="B159" s="57">
        <f>COUNTIF('Форма ОУ ФГОС НОО'!$R$29:$R$88,Лист5!F69)</f>
        <v>0</v>
      </c>
    </row>
    <row r="160" spans="1:4" ht="19.5" customHeight="1">
      <c r="A160" s="310" t="s">
        <v>1367</v>
      </c>
      <c r="B160" s="57"/>
    </row>
    <row r="161" spans="1:2" ht="27" customHeight="1">
      <c r="A161" s="310" t="s">
        <v>1467</v>
      </c>
      <c r="B161" s="57"/>
    </row>
    <row r="162" spans="1:2" ht="27" customHeight="1">
      <c r="A162" s="310" t="s">
        <v>1367</v>
      </c>
      <c r="B162" s="57"/>
    </row>
    <row r="163" spans="1:2" ht="27" customHeight="1">
      <c r="A163" s="310" t="s">
        <v>1468</v>
      </c>
      <c r="B163" s="57"/>
    </row>
    <row r="164" spans="1:2" ht="27" customHeight="1">
      <c r="A164" s="310" t="s">
        <v>1367</v>
      </c>
      <c r="B164" s="57"/>
    </row>
    <row r="165" spans="1:2" ht="27" customHeight="1">
      <c r="A165" s="310" t="s">
        <v>1469</v>
      </c>
      <c r="B165" s="57"/>
    </row>
    <row r="166" spans="1:2" ht="27" customHeight="1">
      <c r="A166" s="310" t="s">
        <v>1367</v>
      </c>
      <c r="B166" s="57"/>
    </row>
    <row r="167" spans="1:2" ht="27.75" customHeight="1">
      <c r="A167" s="310" t="s">
        <v>1470</v>
      </c>
      <c r="B167" s="57"/>
    </row>
    <row r="168" spans="1:2" ht="27.75" customHeight="1">
      <c r="A168" s="310" t="s">
        <v>1367</v>
      </c>
      <c r="B168" s="57"/>
    </row>
    <row r="169" spans="1:2" s="222" customFormat="1" ht="27.75" customHeight="1">
      <c r="A169" s="310" t="s">
        <v>1471</v>
      </c>
      <c r="B169" s="57"/>
    </row>
    <row r="170" spans="1:2" s="222" customFormat="1" ht="27.75" customHeight="1">
      <c r="A170" s="310" t="s">
        <v>1367</v>
      </c>
      <c r="B170" s="57"/>
    </row>
    <row r="171" spans="1:2" s="222" customFormat="1" ht="27.75" customHeight="1">
      <c r="A171" s="310" t="s">
        <v>1472</v>
      </c>
      <c r="B171" s="57"/>
    </row>
    <row r="172" spans="1:2" s="222" customFormat="1" ht="27.75" customHeight="1">
      <c r="A172" s="310" t="s">
        <v>1367</v>
      </c>
      <c r="B172" s="57"/>
    </row>
    <row r="173" spans="1:2" s="222" customFormat="1" ht="27.75" customHeight="1">
      <c r="A173" s="310" t="s">
        <v>1473</v>
      </c>
      <c r="B173" s="57"/>
    </row>
    <row r="174" spans="1:2" s="222" customFormat="1" ht="27.75" customHeight="1">
      <c r="A174" s="310" t="s">
        <v>1367</v>
      </c>
      <c r="B174" s="57"/>
    </row>
    <row r="175" spans="1:2" s="222" customFormat="1" ht="27.75" customHeight="1">
      <c r="A175" s="310" t="s">
        <v>1474</v>
      </c>
      <c r="B175" s="57"/>
    </row>
    <row r="176" spans="1:2" s="222" customFormat="1" ht="27.75" customHeight="1">
      <c r="A176" s="310" t="s">
        <v>1367</v>
      </c>
      <c r="B176" s="57"/>
    </row>
    <row r="177" spans="1:2" s="222" customFormat="1" ht="27.75" customHeight="1">
      <c r="A177" s="310" t="s">
        <v>1475</v>
      </c>
      <c r="B177" s="57"/>
    </row>
    <row r="178" spans="1:2" s="222" customFormat="1" ht="27.75" customHeight="1">
      <c r="A178" s="310" t="s">
        <v>1367</v>
      </c>
      <c r="B178" s="57"/>
    </row>
    <row r="179" spans="1:2" s="222" customFormat="1" ht="27.75" customHeight="1">
      <c r="A179" s="310" t="s">
        <v>1476</v>
      </c>
      <c r="B179" s="57"/>
    </row>
    <row r="180" spans="1:2" s="222" customFormat="1" ht="27.75" customHeight="1">
      <c r="A180" s="310" t="s">
        <v>1367</v>
      </c>
      <c r="B180" s="57"/>
    </row>
    <row r="181" spans="1:2" ht="18.75" customHeight="1">
      <c r="A181" s="301" t="s">
        <v>1379</v>
      </c>
      <c r="B181" s="57">
        <f>SUM('Форма ОУ  ФГОС СОО'!AJ24:AJ43)</f>
        <v>15</v>
      </c>
    </row>
    <row r="182" spans="1:2" ht="18.75" customHeight="1">
      <c r="A182" s="301" t="s">
        <v>1380</v>
      </c>
      <c r="B182" s="57">
        <f>SUM('Форма ОУ  ФГОС СОО'!AK24:AK43)</f>
        <v>2</v>
      </c>
    </row>
    <row r="183" spans="1:2" ht="18.75" customHeight="1">
      <c r="A183" s="301" t="s">
        <v>1477</v>
      </c>
      <c r="B183" s="57">
        <f>SUM('Форма ОУ  ФГОС СОО'!AL24:AL43)</f>
        <v>20</v>
      </c>
    </row>
    <row r="184" spans="1:2" ht="18.75" customHeight="1">
      <c r="A184" s="302" t="str">
        <f>'Форма ОУ Общие сведения '!A66:C66</f>
        <v>Сведения о педагогических работниках</v>
      </c>
      <c r="B184" s="57"/>
    </row>
    <row r="185" spans="1:2" ht="18.75" customHeight="1">
      <c r="A185" s="301" t="str">
        <f>'Форма ОУ Общие сведения '!A67:C67</f>
        <v xml:space="preserve">Количество педагогических  работников, из них: </v>
      </c>
      <c r="B185" s="57">
        <f>'Форма ОУ Общие сведения '!E67</f>
        <v>57</v>
      </c>
    </row>
    <row r="186" spans="1:2" ht="18.75" customHeight="1">
      <c r="A186" s="301" t="s">
        <v>1382</v>
      </c>
      <c r="B186" s="57">
        <f>'Форма ОУ Общие сведения '!E68/'Форма ОУ Общие сведения '!$E$67*100</f>
        <v>1.7543859649122806</v>
      </c>
    </row>
    <row r="187" spans="1:2" ht="17.25" customHeight="1">
      <c r="A187" s="314" t="s">
        <v>1383</v>
      </c>
      <c r="B187" s="57">
        <f>'Форма ОУ Общие сведения '!E69</f>
        <v>54</v>
      </c>
    </row>
    <row r="188" spans="1:2" ht="18.75" customHeight="1">
      <c r="A188" s="314" t="s">
        <v>1549</v>
      </c>
      <c r="B188" s="315">
        <f>'Форма ОУ Общие сведения '!E70/'Форма ОУ Общие сведения '!$E$69*100</f>
        <v>0</v>
      </c>
    </row>
    <row r="189" spans="1:2" ht="32.25" customHeight="1">
      <c r="A189" s="301" t="s">
        <v>848</v>
      </c>
      <c r="B189" s="315">
        <f>'Форма ОУ Общие сведения '!E71/'Форма ОУ Общие сведения '!$E$69*100</f>
        <v>72.222222222222214</v>
      </c>
    </row>
    <row r="190" spans="1:2" ht="18.75" customHeight="1">
      <c r="A190" s="314" t="s">
        <v>849</v>
      </c>
      <c r="B190" s="315">
        <f>'Форма ОУ Общие сведения '!E72/'Форма ОУ Общие сведения '!$E$69*100</f>
        <v>7.4074074074074066</v>
      </c>
    </row>
    <row r="191" spans="1:2">
      <c r="A191" s="314" t="s">
        <v>1480</v>
      </c>
      <c r="B191" s="315">
        <f>'Форма ОУ Общие сведения '!E73/'Форма ОУ Общие сведения '!$E$69*100</f>
        <v>0</v>
      </c>
    </row>
    <row r="192" spans="1:2" ht="33.75" customHeight="1">
      <c r="A192" s="301" t="s">
        <v>851</v>
      </c>
      <c r="B192" s="315">
        <f>'Форма ОУ Общие сведения '!E74/'Форма ОУ Общие сведения '!$E$69*100</f>
        <v>9.2592592592592595</v>
      </c>
    </row>
    <row r="193" spans="1:2" ht="33.75" customHeight="1">
      <c r="A193" s="301" t="s">
        <v>852</v>
      </c>
      <c r="B193" s="315">
        <f>'Форма ОУ Общие сведения '!E75/'Форма ОУ Общие сведения '!$E$69*100</f>
        <v>5.5555555555555554</v>
      </c>
    </row>
    <row r="194" spans="1:2" ht="33.75" customHeight="1">
      <c r="A194" s="301" t="s">
        <v>853</v>
      </c>
      <c r="B194" s="315">
        <f>'Форма ОУ Общие сведения '!E76/'Форма ОУ Общие сведения '!$E$69*100</f>
        <v>5.5555555555555554</v>
      </c>
    </row>
    <row r="195" spans="1:2" ht="33.75" customHeight="1">
      <c r="A195" s="301" t="s">
        <v>854</v>
      </c>
      <c r="B195" s="315">
        <f>'Форма ОУ Общие сведения '!E77/'Форма ОУ Общие сведения '!$E$69*100</f>
        <v>0</v>
      </c>
    </row>
    <row r="196" spans="1:2" ht="18" customHeight="1">
      <c r="A196" s="314" t="s">
        <v>855</v>
      </c>
      <c r="B196" s="315">
        <f>'Форма ОУ Общие сведения '!E78/'Форма ОУ Общие сведения '!$E$69*100</f>
        <v>0</v>
      </c>
    </row>
    <row r="197" spans="1:2" ht="18" customHeight="1">
      <c r="A197" s="314" t="s">
        <v>1386</v>
      </c>
      <c r="B197" s="315">
        <f>'Форма ОУ Общие сведения '!E79/'Форма ОУ Общие сведения '!$E$69*100</f>
        <v>9.2592592592592595</v>
      </c>
    </row>
    <row r="198" spans="1:2" ht="18" customHeight="1">
      <c r="A198" s="314" t="s">
        <v>857</v>
      </c>
      <c r="B198" s="315">
        <f>'Форма ОУ Общие сведения '!E80/'Форма ОУ Общие сведения '!$E$69*100</f>
        <v>3.7037037037037033</v>
      </c>
    </row>
    <row r="199" spans="1:2" ht="18" customHeight="1">
      <c r="A199" s="314" t="s">
        <v>858</v>
      </c>
      <c r="B199" s="315">
        <f>'Форма ОУ Общие сведения '!E81/'Форма ОУ Общие сведения '!$E$69*100</f>
        <v>7.4074074074074066</v>
      </c>
    </row>
    <row r="200" spans="1:2" ht="18" customHeight="1">
      <c r="A200" s="314" t="s">
        <v>859</v>
      </c>
      <c r="B200" s="315">
        <f>'Форма ОУ Общие сведения '!E82/'Форма ОУ Общие сведения '!$E$69*100</f>
        <v>16.666666666666664</v>
      </c>
    </row>
    <row r="201" spans="1:2" ht="18" customHeight="1">
      <c r="A201" s="314" t="s">
        <v>860</v>
      </c>
      <c r="B201" s="315">
        <f>'Форма ОУ Общие сведения '!E83/'Форма ОУ Общие сведения '!$E$69*100</f>
        <v>5.5555555555555554</v>
      </c>
    </row>
    <row r="202" spans="1:2" ht="18" customHeight="1">
      <c r="A202" s="314" t="s">
        <v>861</v>
      </c>
      <c r="B202" s="315">
        <f>'Форма ОУ Общие сведения '!E84/'Форма ОУ Общие сведения '!$E$69*100</f>
        <v>11.111111111111111</v>
      </c>
    </row>
    <row r="203" spans="1:2" ht="18" customHeight="1">
      <c r="A203" s="314" t="s">
        <v>862</v>
      </c>
      <c r="B203" s="315">
        <f>'Форма ОУ Общие сведения '!E85/'Форма ОУ Общие сведения '!$E$69*100</f>
        <v>12.962962962962962</v>
      </c>
    </row>
    <row r="204" spans="1:2" ht="18" customHeight="1">
      <c r="A204" s="314" t="s">
        <v>863</v>
      </c>
      <c r="B204" s="315">
        <f>'Форма ОУ Общие сведения '!E86/'Форма ОУ Общие сведения '!$E$69*100</f>
        <v>11.111111111111111</v>
      </c>
    </row>
    <row r="205" spans="1:2" ht="18" customHeight="1">
      <c r="A205" s="314" t="s">
        <v>864</v>
      </c>
      <c r="B205" s="315">
        <f>'Форма ОУ Общие сведения '!E87/'Форма ОУ Общие сведения '!$E$69*100</f>
        <v>22.222222222222221</v>
      </c>
    </row>
    <row r="206" spans="1:2" ht="18" customHeight="1">
      <c r="A206" s="314" t="s">
        <v>1387</v>
      </c>
      <c r="B206" s="315">
        <f>'Форма ОУ Общие сведения '!E88/'Форма ОУ Общие сведения '!$E$69*100</f>
        <v>0</v>
      </c>
    </row>
    <row r="207" spans="1:2" ht="18" customHeight="1">
      <c r="A207" s="314" t="s">
        <v>861</v>
      </c>
      <c r="B207" s="315">
        <f>'Форма ОУ Общие сведения '!E89/'Форма ОУ Общие сведения '!$E$69*100</f>
        <v>7.4074074074074066</v>
      </c>
    </row>
    <row r="208" spans="1:2" ht="18" customHeight="1">
      <c r="A208" s="314" t="s">
        <v>866</v>
      </c>
      <c r="B208" s="315">
        <f>'Форма ОУ Общие сведения '!E90/'Форма ОУ Общие сведения '!$E$69*100</f>
        <v>12.962962962962962</v>
      </c>
    </row>
    <row r="209" spans="1:2" ht="18" customHeight="1">
      <c r="A209" s="314" t="s">
        <v>867</v>
      </c>
      <c r="B209" s="315">
        <f>'Форма ОУ Общие сведения '!E91/'Форма ОУ Общие сведения '!$E$69*100</f>
        <v>25.925925925925924</v>
      </c>
    </row>
    <row r="210" spans="1:2" ht="18" customHeight="1">
      <c r="A210" s="314" t="s">
        <v>868</v>
      </c>
      <c r="B210" s="315">
        <f>'Форма ОУ Общие сведения '!E92/'Форма ОУ Общие сведения '!$E$69*100</f>
        <v>25.925925925925924</v>
      </c>
    </row>
    <row r="211" spans="1:2" ht="18" customHeight="1">
      <c r="A211" s="314" t="s">
        <v>869</v>
      </c>
      <c r="B211" s="315">
        <f>'Форма ОУ Общие сведения '!E93/'Форма ОУ Общие сведения '!$E$69*100</f>
        <v>16.666666666666664</v>
      </c>
    </row>
    <row r="212" spans="1:2" ht="18" customHeight="1">
      <c r="A212" s="314" t="s">
        <v>870</v>
      </c>
      <c r="B212" s="315">
        <f>'Форма ОУ Общие сведения '!E94/'Форма ОУ Общие сведения '!$E$69*100</f>
        <v>11.111111111111111</v>
      </c>
    </row>
    <row r="213" spans="1:2" ht="18" customHeight="1">
      <c r="A213" s="314" t="s">
        <v>1388</v>
      </c>
      <c r="B213" s="315">
        <f>'Форма ОУ Общие сведения '!E95/'Форма ОУ Общие сведения '!$E$69*100</f>
        <v>38.888888888888893</v>
      </c>
    </row>
    <row r="214" spans="1:2" ht="18" customHeight="1">
      <c r="A214" s="314" t="s">
        <v>1389</v>
      </c>
      <c r="B214" s="315">
        <f>'Форма ОУ Общие сведения '!E96/'Форма ОУ Общие сведения '!$E$69*100</f>
        <v>31.481481481481481</v>
      </c>
    </row>
    <row r="215" spans="1:2" ht="18" customHeight="1">
      <c r="A215" s="314" t="s">
        <v>1390</v>
      </c>
      <c r="B215" s="315">
        <f>'Форма ОУ Общие сведения '!E97/'Форма ОУ Общие сведения '!$E$69*100</f>
        <v>0</v>
      </c>
    </row>
    <row r="216" spans="1:2" ht="18.75" customHeight="1">
      <c r="A216" s="314" t="s">
        <v>874</v>
      </c>
      <c r="B216" s="315">
        <f>'Форма ОУ Общие сведения '!E98/'Форма ОУ Общие сведения '!$E$69*100</f>
        <v>1.8518518518518516</v>
      </c>
    </row>
    <row r="217" spans="1:2" ht="30.75" customHeight="1">
      <c r="A217" s="314" t="s">
        <v>875</v>
      </c>
      <c r="B217" s="315">
        <f>'Форма ОУ Общие сведения '!E99/'Форма ОУ Общие сведения '!$E$69*100</f>
        <v>3.7037037037037033</v>
      </c>
    </row>
    <row r="218" spans="1:2" ht="15" customHeight="1">
      <c r="A218" s="314" t="s">
        <v>876</v>
      </c>
      <c r="B218" s="315">
        <f>'Форма ОУ Общие сведения '!E100/'Форма ОУ Общие сведения '!$E$69*100</f>
        <v>11.111111111111111</v>
      </c>
    </row>
    <row r="219" spans="1:2" ht="31.5" customHeight="1">
      <c r="A219" s="314" t="s">
        <v>877</v>
      </c>
      <c r="B219" s="315">
        <f>'Форма ОУ Общие сведения '!E101/'Форма ОУ Общие сведения '!$E$69*100</f>
        <v>24.074074074074073</v>
      </c>
    </row>
    <row r="220" spans="1:2" ht="30" customHeight="1">
      <c r="A220" s="314" t="s">
        <v>878</v>
      </c>
      <c r="B220" s="315">
        <f>'Форма ОУ Общие сведения '!E102/'Форма ОУ Общие сведения '!$E$69*100</f>
        <v>12.962962962962962</v>
      </c>
    </row>
    <row r="221" spans="1:2">
      <c r="A221" s="314" t="s">
        <v>879</v>
      </c>
      <c r="B221" s="315">
        <f>'Форма ОУ Общие сведения '!E103/'Форма ОУ Общие сведения '!$E$69*100</f>
        <v>25.925925925925924</v>
      </c>
    </row>
    <row r="222" spans="1:2">
      <c r="A222" s="314" t="s">
        <v>880</v>
      </c>
      <c r="B222" s="315">
        <f>'Форма ОУ Общие сведения '!E104/'Форма ОУ Общие сведения '!$E$69*100</f>
        <v>20.37037037037037</v>
      </c>
    </row>
    <row r="223" spans="1:2" ht="17.25" customHeight="1">
      <c r="A223" s="314" t="s">
        <v>881</v>
      </c>
      <c r="B223" s="315">
        <f>'Форма ОУ Общие сведения '!E105/'Форма ОУ Общие сведения '!$E$69*100</f>
        <v>0</v>
      </c>
    </row>
    <row r="224" spans="1:2" ht="17.25" customHeight="1">
      <c r="A224" s="314" t="s">
        <v>1391</v>
      </c>
      <c r="B224" s="57">
        <f>'Форма ОУ Общие сведения '!E106</f>
        <v>3</v>
      </c>
    </row>
    <row r="225" spans="1:2" ht="17.25" customHeight="1">
      <c r="A225" s="314" t="s">
        <v>1479</v>
      </c>
      <c r="B225" s="315">
        <f>'Форма ОУ Общие сведения '!E107/'Форма ОУ Общие сведения '!E$106*100</f>
        <v>33.333333333333329</v>
      </c>
    </row>
    <row r="226" spans="1:2" ht="17.25" customHeight="1">
      <c r="A226" s="314" t="s">
        <v>848</v>
      </c>
      <c r="B226" s="315">
        <f>'Форма ОУ Общие сведения '!E108/'Форма ОУ Общие сведения '!E$106*100</f>
        <v>1333.3333333333335</v>
      </c>
    </row>
    <row r="227" spans="1:2" ht="17.25" customHeight="1">
      <c r="A227" s="314" t="s">
        <v>849</v>
      </c>
      <c r="B227" s="315">
        <f>'Форма ОУ Общие сведения '!E109/'Форма ОУ Общие сведения '!E$106*100</f>
        <v>133.33333333333331</v>
      </c>
    </row>
    <row r="228" spans="1:2" ht="17.25" customHeight="1">
      <c r="A228" s="314" t="s">
        <v>1480</v>
      </c>
      <c r="B228" s="315">
        <f>'Форма ОУ Общие сведения '!E110/'Форма ОУ Общие сведения '!E$106*100</f>
        <v>0</v>
      </c>
    </row>
    <row r="229" spans="1:2" ht="17.25" customHeight="1">
      <c r="A229" s="314" t="s">
        <v>851</v>
      </c>
      <c r="B229" s="315">
        <f>'Форма ОУ Общие сведения '!E111/'Форма ОУ Общие сведения '!E$106*100</f>
        <v>33.333333333333329</v>
      </c>
    </row>
    <row r="230" spans="1:2" ht="17.25" customHeight="1">
      <c r="A230" s="314" t="s">
        <v>852</v>
      </c>
      <c r="B230" s="315">
        <f>'Форма ОУ Общие сведения '!E112/'Форма ОУ Общие сведения '!E$106*100</f>
        <v>166.66666666666669</v>
      </c>
    </row>
    <row r="231" spans="1:2" ht="17.25" customHeight="1">
      <c r="A231" s="314" t="s">
        <v>853</v>
      </c>
      <c r="B231" s="315">
        <f>'Форма ОУ Общие сведения '!E113/'Форма ОУ Общие сведения '!E$106*100</f>
        <v>100</v>
      </c>
    </row>
    <row r="232" spans="1:2" ht="17.25" customHeight="1">
      <c r="A232" s="314" t="s">
        <v>854</v>
      </c>
      <c r="B232" s="315">
        <f>'Форма ОУ Общие сведения '!E114/'Форма ОУ Общие сведения '!E$106*100</f>
        <v>0</v>
      </c>
    </row>
    <row r="233" spans="1:2" ht="17.25" customHeight="1">
      <c r="A233" s="314" t="s">
        <v>855</v>
      </c>
      <c r="B233" s="315">
        <f>'Форма ОУ Общие сведения '!E115/'Форма ОУ Общие сведения '!E$106*100</f>
        <v>0</v>
      </c>
    </row>
    <row r="234" spans="1:2" ht="17.25" customHeight="1">
      <c r="A234" s="314" t="s">
        <v>1393</v>
      </c>
      <c r="B234" s="315">
        <f>'Форма ОУ Общие сведения '!E116/'Форма ОУ Общие сведения '!E$106*100</f>
        <v>0</v>
      </c>
    </row>
    <row r="235" spans="1:2" ht="17.25" customHeight="1">
      <c r="A235" s="314" t="s">
        <v>857</v>
      </c>
      <c r="B235" s="315">
        <f>'Форма ОУ Общие сведения '!E117/'Форма ОУ Общие сведения '!E$106*100</f>
        <v>0</v>
      </c>
    </row>
    <row r="236" spans="1:2" ht="17.25" customHeight="1">
      <c r="A236" s="314" t="s">
        <v>858</v>
      </c>
      <c r="B236" s="315">
        <f>'Форма ОУ Общие сведения '!E118/'Форма ОУ Общие сведения '!E$106*100</f>
        <v>0</v>
      </c>
    </row>
    <row r="237" spans="1:2" ht="17.25" customHeight="1">
      <c r="A237" s="314" t="s">
        <v>859</v>
      </c>
      <c r="B237" s="315">
        <f>'Форма ОУ Общие сведения '!E119/'Форма ОУ Общие сведения '!E$106*100</f>
        <v>33.333333333333329</v>
      </c>
    </row>
    <row r="238" spans="1:2" ht="17.25" customHeight="1">
      <c r="A238" s="314" t="s">
        <v>860</v>
      </c>
      <c r="B238" s="315">
        <f>'Форма ОУ Общие сведения '!E120/'Форма ОУ Общие сведения '!E$106*100</f>
        <v>66.666666666666657</v>
      </c>
    </row>
    <row r="239" spans="1:2" ht="17.25" customHeight="1">
      <c r="A239" s="314" t="s">
        <v>861</v>
      </c>
      <c r="B239" s="315">
        <f>'Форма ОУ Общие сведения '!E121/'Форма ОУ Общие сведения '!E$106*100</f>
        <v>0</v>
      </c>
    </row>
    <row r="240" spans="1:2" ht="17.25" customHeight="1">
      <c r="A240" s="314" t="s">
        <v>862</v>
      </c>
      <c r="B240" s="315">
        <f>'Форма ОУ Общие сведения '!E122/'Форма ОУ Общие сведения '!E$106*100</f>
        <v>0</v>
      </c>
    </row>
    <row r="241" spans="1:2" ht="17.25" customHeight="1">
      <c r="A241" s="314" t="s">
        <v>863</v>
      </c>
      <c r="B241" s="315">
        <f>'Форма ОУ Общие сведения '!E123/'Форма ОУ Общие сведения '!E$106*100</f>
        <v>0</v>
      </c>
    </row>
    <row r="242" spans="1:2">
      <c r="A242" s="314" t="s">
        <v>864</v>
      </c>
      <c r="B242" s="315">
        <f>'Форма ОУ Общие сведения '!E124/'Форма ОУ Общие сведения '!E$106*100</f>
        <v>0</v>
      </c>
    </row>
    <row r="243" spans="1:2">
      <c r="A243" s="314" t="s">
        <v>1394</v>
      </c>
      <c r="B243" s="315">
        <f>'Форма ОУ Общие сведения '!E125/'Форма ОУ Общие сведения '!E$106*100</f>
        <v>0</v>
      </c>
    </row>
    <row r="244" spans="1:2">
      <c r="A244" s="314" t="s">
        <v>861</v>
      </c>
      <c r="B244" s="315">
        <f>'Форма ОУ Общие сведения '!E126/'Форма ОУ Общие сведения '!E$106*100</f>
        <v>0</v>
      </c>
    </row>
    <row r="245" spans="1:2">
      <c r="A245" s="314" t="s">
        <v>866</v>
      </c>
      <c r="B245" s="315">
        <f>'Форма ОУ Общие сведения '!E127/'Форма ОУ Общие сведения '!E$106*100</f>
        <v>33.333333333333329</v>
      </c>
    </row>
    <row r="246" spans="1:2" ht="17.25" customHeight="1">
      <c r="A246" s="314" t="s">
        <v>867</v>
      </c>
      <c r="B246" s="315">
        <f>'Форма ОУ Общие сведения '!E128/'Форма ОУ Общие сведения '!E$106*100</f>
        <v>33.333333333333329</v>
      </c>
    </row>
    <row r="247" spans="1:2">
      <c r="A247" s="314" t="s">
        <v>868</v>
      </c>
      <c r="B247" s="315">
        <f>'Форма ОУ Общие сведения '!E129/'Форма ОУ Общие сведения '!E$106*100</f>
        <v>0</v>
      </c>
    </row>
    <row r="248" spans="1:2">
      <c r="A248" s="314" t="s">
        <v>869</v>
      </c>
      <c r="B248" s="315">
        <f>'Форма ОУ Общие сведения '!E130/'Форма ОУ Общие сведения '!E$106*100</f>
        <v>33.333333333333329</v>
      </c>
    </row>
    <row r="249" spans="1:2">
      <c r="A249" s="314" t="s">
        <v>870</v>
      </c>
      <c r="B249" s="315">
        <f>'Форма ОУ Общие сведения '!E131/'Форма ОУ Общие сведения '!E$106*100</f>
        <v>0</v>
      </c>
    </row>
    <row r="250" spans="1:2">
      <c r="A250" s="314" t="s">
        <v>1395</v>
      </c>
      <c r="B250" s="315">
        <f>'Форма ОУ Общие сведения '!E132/'Форма ОУ Общие сведения '!E$106*100</f>
        <v>0</v>
      </c>
    </row>
    <row r="251" spans="1:2">
      <c r="A251" s="314" t="s">
        <v>1396</v>
      </c>
      <c r="B251" s="315">
        <f>'Форма ОУ Общие сведения '!E133/'Форма ОУ Общие сведения '!E$106*100</f>
        <v>0</v>
      </c>
    </row>
    <row r="252" spans="1:2">
      <c r="A252" s="314" t="s">
        <v>1397</v>
      </c>
      <c r="B252" s="315">
        <f>'Форма ОУ Общие сведения '!E134/'Форма ОУ Общие сведения '!E$106*100</f>
        <v>0</v>
      </c>
    </row>
    <row r="253" spans="1:2">
      <c r="A253" s="314" t="s">
        <v>874</v>
      </c>
      <c r="B253" s="315">
        <f>'Форма ОУ Общие сведения '!E135/'Форма ОУ Общие сведения '!E$106*100</f>
        <v>0</v>
      </c>
    </row>
    <row r="254" spans="1:2">
      <c r="A254" s="314" t="s">
        <v>875</v>
      </c>
      <c r="B254" s="315">
        <f>'Форма ОУ Общие сведения '!E136/'Форма ОУ Общие сведения '!E$106*100</f>
        <v>33.333333333333329</v>
      </c>
    </row>
    <row r="255" spans="1:2">
      <c r="A255" s="314" t="s">
        <v>876</v>
      </c>
      <c r="B255" s="315">
        <f>'Форма ОУ Общие сведения '!E137/'Форма ОУ Общие сведения '!E$106*100</f>
        <v>33.333333333333329</v>
      </c>
    </row>
    <row r="256" spans="1:2" ht="31.5" customHeight="1">
      <c r="A256" s="314" t="s">
        <v>877</v>
      </c>
      <c r="B256" s="315">
        <f>'Форма ОУ Общие сведения '!E138/'Форма ОУ Общие сведения '!E$106*100</f>
        <v>33.333333333333329</v>
      </c>
    </row>
    <row r="257" spans="1:2" ht="31.5" customHeight="1">
      <c r="A257" s="314" t="s">
        <v>878</v>
      </c>
      <c r="B257" s="315">
        <f>'Форма ОУ Общие сведения '!E139/'Форма ОУ Общие сведения '!E$106*100</f>
        <v>0</v>
      </c>
    </row>
    <row r="258" spans="1:2">
      <c r="A258" s="314" t="s">
        <v>879</v>
      </c>
      <c r="B258" s="315">
        <f>'Форма ОУ Общие сведения '!E140/'Форма ОУ Общие сведения '!E$106*100</f>
        <v>0</v>
      </c>
    </row>
    <row r="259" spans="1:2">
      <c r="A259" s="314" t="s">
        <v>880</v>
      </c>
      <c r="B259" s="315">
        <f>'Форма ОУ Общие сведения '!E141/'Форма ОУ Общие сведения '!E$106*100</f>
        <v>0</v>
      </c>
    </row>
    <row r="260" spans="1:2">
      <c r="A260" s="314" t="s">
        <v>881</v>
      </c>
      <c r="B260" s="315">
        <f>'Форма ОУ Общие сведения '!E142/'Форма ОУ Общие сведения '!E$106*100</f>
        <v>0</v>
      </c>
    </row>
    <row r="261" spans="1:2" ht="25.5">
      <c r="A261" s="301" t="s">
        <v>1398</v>
      </c>
      <c r="B261" s="57">
        <f>'Форма ОУ Общие сведения '!E143/'Форма ОУ Общие сведения '!$E$67*100</f>
        <v>61.403508771929829</v>
      </c>
    </row>
    <row r="262" spans="1:2" ht="25.5">
      <c r="A262" s="301" t="s">
        <v>1399</v>
      </c>
      <c r="B262" s="57">
        <f>'Форма ОУ Общие сведения '!E144/'Форма ОУ Общие сведения '!E$143*100</f>
        <v>0</v>
      </c>
    </row>
    <row r="263" spans="1:2">
      <c r="A263" s="314" t="s">
        <v>894</v>
      </c>
      <c r="B263" s="57">
        <f>'Форма ОУ Общие сведения '!E145/'Форма ОУ Общие сведения '!E$143*100</f>
        <v>0</v>
      </c>
    </row>
    <row r="264" spans="1:2" ht="20.25" customHeight="1">
      <c r="A264" s="314" t="s">
        <v>895</v>
      </c>
      <c r="B264" s="57">
        <f>'Форма ОУ Общие сведения '!E146/'Форма ОУ Общие сведения '!E$143*100</f>
        <v>0</v>
      </c>
    </row>
    <row r="265" spans="1:2" ht="20.25" customHeight="1">
      <c r="A265" s="314" t="s">
        <v>1007</v>
      </c>
      <c r="B265" s="57">
        <f>'Форма ОУ Общие сведения '!E147/'Форма ОУ Общие сведения '!E$143*100</f>
        <v>0</v>
      </c>
    </row>
    <row r="266" spans="1:2">
      <c r="A266" s="314" t="s">
        <v>897</v>
      </c>
      <c r="B266" s="57">
        <f>'Форма ОУ Общие сведения '!E148/'Форма ОУ Общие сведения '!E$143*100</f>
        <v>0</v>
      </c>
    </row>
    <row r="267" spans="1:2">
      <c r="A267" s="314" t="s">
        <v>898</v>
      </c>
      <c r="B267" s="57">
        <f>'Форма ОУ Общие сведения '!E149/'Форма ОУ Общие сведения '!E$143*100</f>
        <v>0</v>
      </c>
    </row>
    <row r="268" spans="1:2" ht="18.75" customHeight="1">
      <c r="A268" s="314" t="s">
        <v>899</v>
      </c>
      <c r="B268" s="57">
        <f>'Форма ОУ Общие сведения '!E150/'Форма ОУ Общие сведения '!E$143*100</f>
        <v>0</v>
      </c>
    </row>
    <row r="269" spans="1:2" ht="18.75" customHeight="1">
      <c r="A269" s="314" t="s">
        <v>900</v>
      </c>
      <c r="B269" s="57">
        <f>'Форма ОУ Общие сведения '!E151/'Форма ОУ Общие сведения '!E$143*100</f>
        <v>0</v>
      </c>
    </row>
    <row r="270" spans="1:2">
      <c r="A270" s="314" t="s">
        <v>901</v>
      </c>
      <c r="B270" s="57">
        <f>'Форма ОУ Общие сведения '!E152/'Форма ОУ Общие сведения '!E$143*100</f>
        <v>0</v>
      </c>
    </row>
    <row r="271" spans="1:2">
      <c r="A271" s="314" t="s">
        <v>1400</v>
      </c>
      <c r="B271" s="57">
        <f>'Форма ОУ Общие сведения '!E153/'Форма ОУ Общие сведения '!E$143*100</f>
        <v>100</v>
      </c>
    </row>
    <row r="272" spans="1:2">
      <c r="A272" s="314" t="s">
        <v>903</v>
      </c>
      <c r="B272" s="57">
        <f>'Форма ОУ Общие сведения '!E154/'Форма ОУ Общие сведения '!E$143*100</f>
        <v>11.428571428571429</v>
      </c>
    </row>
    <row r="273" spans="1:2" ht="35.25" customHeight="1">
      <c r="A273" s="314">
        <v>2020</v>
      </c>
      <c r="B273" s="57">
        <f>'Форма ОУ Общие сведения '!E155/'Форма ОУ Общие сведения '!E$143*100</f>
        <v>34.285714285714285</v>
      </c>
    </row>
    <row r="274" spans="1:2" ht="35.25" customHeight="1">
      <c r="A274" s="314">
        <v>2021</v>
      </c>
      <c r="B274" s="57">
        <f>'Форма ОУ Общие сведения '!E156/'Форма ОУ Общие сведения '!E$143*100</f>
        <v>31.428571428571427</v>
      </c>
    </row>
    <row r="275" spans="1:2">
      <c r="A275" s="314">
        <v>2022</v>
      </c>
      <c r="B275" s="57">
        <f>'Форма ОУ Общие сведения '!E157/'Форма ОУ Общие сведения '!E$143*100</f>
        <v>22.857142857142858</v>
      </c>
    </row>
    <row r="276" spans="1:2">
      <c r="A276" s="314" t="s">
        <v>1401</v>
      </c>
      <c r="B276" s="57">
        <f>'Форма ОУ Общие сведения '!D158/'Форма ОУ Общие сведения '!E$143*100</f>
        <v>0</v>
      </c>
    </row>
    <row r="277" spans="1:2">
      <c r="A277" s="314" t="s">
        <v>1007</v>
      </c>
      <c r="B277" s="57">
        <f>'Форма ОУ Общие сведения '!E159/'Форма ОУ Общие сведения '!E$143*100</f>
        <v>100</v>
      </c>
    </row>
    <row r="278" spans="1:2">
      <c r="A278" s="314" t="s">
        <v>897</v>
      </c>
      <c r="B278" s="57">
        <f>'Форма ОУ Общие сведения '!E160/'Форма ОУ Общие сведения '!E$143*100</f>
        <v>0</v>
      </c>
    </row>
    <row r="279" spans="1:2">
      <c r="A279" s="314" t="s">
        <v>898</v>
      </c>
      <c r="B279" s="57">
        <f>'Форма ОУ Общие сведения '!E161/'Форма ОУ Общие сведения '!E$143*100</f>
        <v>0</v>
      </c>
    </row>
    <row r="280" spans="1:2">
      <c r="A280" s="314" t="s">
        <v>899</v>
      </c>
      <c r="B280" s="57">
        <f>'Форма ОУ Общие сведения '!E162/'Форма ОУ Общие сведения '!E$143*100</f>
        <v>0</v>
      </c>
    </row>
    <row r="281" spans="1:2">
      <c r="A281" s="314" t="s">
        <v>900</v>
      </c>
      <c r="B281" s="57">
        <f>'Форма ОУ Общие сведения '!E163/'Форма ОУ Общие сведения '!E$143*100</f>
        <v>0</v>
      </c>
    </row>
    <row r="282" spans="1:2">
      <c r="A282" s="301" t="str">
        <f>'Форма ОУ Общие сведения '!A164:C164</f>
        <v xml:space="preserve">другое </v>
      </c>
      <c r="B282" s="57">
        <f>'Форма ОУ Общие сведения '!E164/'Форма ОУ Общие сведения '!E$143*100</f>
        <v>0</v>
      </c>
    </row>
    <row r="283" spans="1:2" ht="25.5">
      <c r="A283" s="301" t="s">
        <v>1402</v>
      </c>
      <c r="B283" s="57">
        <f>'Форма ОУ ФГОС НОО'!C20</f>
        <v>19</v>
      </c>
    </row>
    <row r="284" spans="1:2">
      <c r="A284" s="302" t="s">
        <v>1403</v>
      </c>
      <c r="B284" s="57">
        <f>'Форма ОУ ФГОС НОО'!C21</f>
        <v>2</v>
      </c>
    </row>
    <row r="285" spans="1:2">
      <c r="A285" s="301" t="s">
        <v>1481</v>
      </c>
      <c r="B285" s="57">
        <f>SUMIF('Форма ОУ ФГОС НОО'!$AJ$29:$AJ$88,Лист5!L24)</f>
        <v>0</v>
      </c>
    </row>
    <row r="286" spans="1:2">
      <c r="A286" s="301" t="s">
        <v>986</v>
      </c>
      <c r="B286" s="57">
        <f>SUMIF('Форма ОУ ФГОС НОО'!$AJ$29:$AJ$88,Лист5!L25)</f>
        <v>0</v>
      </c>
    </row>
    <row r="287" spans="1:2">
      <c r="A287" s="301" t="s">
        <v>990</v>
      </c>
      <c r="B287" s="57">
        <f>SUMIF('Форма ОУ ФГОС НОО'!$AJ$29:$AJ$88,Лист5!L26)</f>
        <v>0</v>
      </c>
    </row>
    <row r="288" spans="1:2">
      <c r="A288" s="301" t="s">
        <v>993</v>
      </c>
      <c r="B288" s="57">
        <f>SUMIF('Форма ОУ ФГОС НОО'!$AJ$29:$AJ$88,Лист5!L27)</f>
        <v>0</v>
      </c>
    </row>
    <row r="289" spans="1:2">
      <c r="A289" s="301" t="s">
        <v>997</v>
      </c>
      <c r="B289" s="57">
        <f>SUMIF('Форма ОУ ФГОС НОО'!$AJ$29:$AJ$88,Лист5!L28)</f>
        <v>0</v>
      </c>
    </row>
    <row r="290" spans="1:2">
      <c r="A290" s="301" t="s">
        <v>999</v>
      </c>
      <c r="B290" s="57">
        <f>SUMIF('Форма ОУ ФГОС НОО'!$AJ$29:$AJ$88,Лист5!L29)</f>
        <v>0</v>
      </c>
    </row>
    <row r="291" spans="1:2">
      <c r="A291" s="301" t="s">
        <v>880</v>
      </c>
      <c r="B291" s="57">
        <f>SUMIF('Форма ОУ ФГОС НОО'!$AJ$29:$AJ$88,Лист5!L30)</f>
        <v>0</v>
      </c>
    </row>
    <row r="292" spans="1:2">
      <c r="A292" s="301" t="s">
        <v>881</v>
      </c>
      <c r="B292" s="57">
        <f>SUMIF('Форма ОУ ФГОС НОО'!$AJ$29:$AJ$88,Лист5!L31)</f>
        <v>0</v>
      </c>
    </row>
    <row r="293" spans="1:2" ht="25.5">
      <c r="A293" s="316" t="s">
        <v>1550</v>
      </c>
      <c r="B293" s="57">
        <f>SUMIF('Форма ОУ ФГОС НОО'!$AK$29:$AK$88,Лист5!M24)</f>
        <v>0</v>
      </c>
    </row>
    <row r="294" spans="1:2" ht="25.5">
      <c r="A294" s="310" t="s">
        <v>848</v>
      </c>
      <c r="B294" s="57">
        <f>SUMIF('Форма ОУ ФГОС НОО'!$AK$29:$AK$88,Лист5!M25)</f>
        <v>0</v>
      </c>
    </row>
    <row r="295" spans="1:2">
      <c r="A295" s="310" t="s">
        <v>849</v>
      </c>
      <c r="B295" s="57">
        <f>SUMIF('Форма ОУ ФГОС НОО'!$AK$29:$AK$88,Лист5!M26)</f>
        <v>0</v>
      </c>
    </row>
    <row r="296" spans="1:2">
      <c r="A296" s="310" t="s">
        <v>1480</v>
      </c>
      <c r="B296" s="57">
        <f>SUMIF('Форма ОУ ФГОС НОО'!$AK$29:$AK$88,Лист5!M27)</f>
        <v>0</v>
      </c>
    </row>
    <row r="297" spans="1:2" ht="25.5">
      <c r="A297" s="310" t="s">
        <v>851</v>
      </c>
      <c r="B297" s="57">
        <f>SUMIF('Форма ОУ ФГОС НОО'!$AK$29:$AK$88,Лист5!M28)</f>
        <v>0</v>
      </c>
    </row>
    <row r="298" spans="1:2" ht="25.5">
      <c r="A298" s="310" t="s">
        <v>852</v>
      </c>
      <c r="B298" s="57">
        <f>SUMIF('Форма ОУ ФГОС НОО'!$AK$29:$AK$88,Лист5!M29)</f>
        <v>0</v>
      </c>
    </row>
    <row r="299" spans="1:2">
      <c r="A299" s="310" t="s">
        <v>853</v>
      </c>
      <c r="B299" s="57">
        <f>SUMIF('Форма ОУ ФГОС НОО'!$AK$29:$AK$88,Лист5!M30)</f>
        <v>0</v>
      </c>
    </row>
    <row r="300" spans="1:2" ht="25.5">
      <c r="A300" s="310" t="s">
        <v>854</v>
      </c>
      <c r="B300" s="57">
        <f>SUMIF('Форма ОУ ФГОС НОО'!$AK$29:$AK$88,Лист5!M31)</f>
        <v>0</v>
      </c>
    </row>
    <row r="301" spans="1:2">
      <c r="A301" s="310" t="s">
        <v>855</v>
      </c>
      <c r="B301" s="57">
        <f>SUMIF('Форма ОУ ФГОС НОО'!$AK$29:$AK$88,Лист5!M32)</f>
        <v>0</v>
      </c>
    </row>
    <row r="302" spans="1:2" ht="38.25">
      <c r="A302" s="301" t="s">
        <v>1483</v>
      </c>
      <c r="B302" s="57">
        <f>SUMIF('Форма ОУ ФГОС НОО'!$AM$29:$AM$88,Лист5!L36)</f>
        <v>0</v>
      </c>
    </row>
    <row r="303" spans="1:2">
      <c r="A303" s="314" t="s">
        <v>894</v>
      </c>
      <c r="B303" s="57">
        <f>SUMIF('Форма ОУ ФГОС НОО'!$AM$29:$AM$88,Лист5!L37)</f>
        <v>0</v>
      </c>
    </row>
    <row r="304" spans="1:2">
      <c r="A304" s="314" t="s">
        <v>895</v>
      </c>
      <c r="B304" s="57"/>
    </row>
    <row r="305" spans="1:2">
      <c r="A305" s="314" t="s">
        <v>1007</v>
      </c>
      <c r="B305" s="57">
        <f>SUMIF('Форма ОУ ФГОС НОО'!$AO$29:$AO$88,Лист5!N36)</f>
        <v>0</v>
      </c>
    </row>
    <row r="306" spans="1:2">
      <c r="A306" s="314" t="s">
        <v>897</v>
      </c>
      <c r="B306" s="57">
        <f>SUMIF('Форма ОУ ФГОС НОО'!$AO$29:$AO$88,Лист5!N37)</f>
        <v>0</v>
      </c>
    </row>
    <row r="307" spans="1:2">
      <c r="A307" s="314" t="s">
        <v>898</v>
      </c>
      <c r="B307" s="57">
        <f>SUMIF('Форма ОУ ФГОС НОО'!$AO$29:$AO$88,Лист5!N38)</f>
        <v>0</v>
      </c>
    </row>
    <row r="308" spans="1:2">
      <c r="A308" s="314" t="s">
        <v>899</v>
      </c>
      <c r="B308" s="57">
        <f>SUMIF('Форма ОУ ФГОС НОО'!$AO$29:$AO$88,Лист5!N39)</f>
        <v>0</v>
      </c>
    </row>
    <row r="309" spans="1:2">
      <c r="A309" s="314" t="s">
        <v>900</v>
      </c>
      <c r="B309" s="57">
        <f>SUMIF('Форма ОУ ФГОС НОО'!$AO$29:$AO$88,Лист5!N40)</f>
        <v>0</v>
      </c>
    </row>
    <row r="310" spans="1:2">
      <c r="A310" s="314" t="s">
        <v>901</v>
      </c>
      <c r="B310" s="57">
        <f>SUMIF('Форма ОУ ФГОС НОО'!$AO$29:$AO$88,Лист5!N41)</f>
        <v>0</v>
      </c>
    </row>
    <row r="311" spans="1:2" ht="25.5">
      <c r="A311" s="301" t="s">
        <v>1400</v>
      </c>
      <c r="B311" s="57"/>
    </row>
    <row r="312" spans="1:2">
      <c r="A312" s="314" t="s">
        <v>903</v>
      </c>
      <c r="B312" s="57">
        <f>SUMIF('Форма ОУ ФГОС НОО'!$AS$29:$AS$88,Лист5!R36)</f>
        <v>6057</v>
      </c>
    </row>
    <row r="313" spans="1:2">
      <c r="A313" s="314">
        <v>2020</v>
      </c>
      <c r="B313" s="57">
        <f>SUMIF('Форма ОУ ФГОС НОО'!$AS$29:$AS$88,Лист5!R37)</f>
        <v>16160</v>
      </c>
    </row>
    <row r="314" spans="1:2">
      <c r="A314" s="314">
        <v>2021</v>
      </c>
      <c r="B314" s="57">
        <f>SUMIF('Форма ОУ ФГОС НОО'!$AS$29:$AS$88,Лист5!R38)</f>
        <v>14147</v>
      </c>
    </row>
    <row r="315" spans="1:2">
      <c r="A315" s="314">
        <v>2022</v>
      </c>
      <c r="B315" s="57">
        <f>SUMIF('Форма ОУ ФГОС НОО'!$AS$29:$AS$88,Лист5!R39)</f>
        <v>6066</v>
      </c>
    </row>
    <row r="316" spans="1:2">
      <c r="A316" s="314" t="s">
        <v>1401</v>
      </c>
      <c r="B316" s="57"/>
    </row>
    <row r="317" spans="1:2">
      <c r="A317" s="314" t="s">
        <v>1007</v>
      </c>
      <c r="B317" s="57">
        <f>SUMIF('Форма ОУ ФГОС НОО'!$AT$29:$AT$88,Лист5!S37)</f>
        <v>0</v>
      </c>
    </row>
    <row r="318" spans="1:2">
      <c r="A318" s="314" t="s">
        <v>897</v>
      </c>
      <c r="B318" s="57">
        <f>SUMIF('Форма ОУ ФГОС НОО'!$AT$29:$AT$88,Лист5!S38)</f>
        <v>0</v>
      </c>
    </row>
    <row r="319" spans="1:2">
      <c r="A319" s="314" t="s">
        <v>898</v>
      </c>
      <c r="B319" s="57">
        <f>SUMIF('Форма ОУ ФГОС НОО'!$AT$29:$AT$88,Лист5!S39)</f>
        <v>0</v>
      </c>
    </row>
    <row r="320" spans="1:2">
      <c r="A320" s="314" t="s">
        <v>899</v>
      </c>
      <c r="B320" s="57">
        <f>SUMIF('Форма ОУ ФГОС НОО'!$AT$29:$AT$88,Лист5!S40)</f>
        <v>0</v>
      </c>
    </row>
    <row r="321" spans="1:2">
      <c r="A321" s="314" t="s">
        <v>900</v>
      </c>
      <c r="B321" s="57">
        <f>SUMIF('Форма ОУ ФГОС НОО'!$AT$29:$AT$88,Лист5!S41)</f>
        <v>0</v>
      </c>
    </row>
    <row r="322" spans="1:2" ht="18" customHeight="1">
      <c r="A322" s="314" t="s">
        <v>901</v>
      </c>
      <c r="B322" s="57">
        <f>SUMIF('Форма ОУ ФГОС НОО'!$AT$29:$AT$88,Лист5!S42)</f>
        <v>0</v>
      </c>
    </row>
    <row r="323" spans="1:2" ht="31.5" customHeight="1">
      <c r="A323" s="303" t="str">
        <f>'Форма ОУ ФГОС ООО, кадры 5-11'!A22:B22</f>
        <v xml:space="preserve">Количество учителей, которые с 01.09.2022г. будут вести предметы в  5 - х классах по обновленным стандартам, из них :
</v>
      </c>
      <c r="B323" s="57">
        <f>'Форма ОУ ФГОС ООО, кадры 5-11'!D22</f>
        <v>20</v>
      </c>
    </row>
    <row r="324" spans="1:2" ht="19.5" customHeight="1">
      <c r="A324" s="301" t="s">
        <v>1549</v>
      </c>
      <c r="B324" s="317">
        <f>'Форма ОУ ФГОС ООО, кадры 5-11'!D23/'СВОД по формам ОУ (2)'!B$323*100</f>
        <v>0</v>
      </c>
    </row>
    <row r="325" spans="1:2" ht="33" customHeight="1">
      <c r="A325" s="301" t="s">
        <v>848</v>
      </c>
      <c r="B325" s="317">
        <f>'Форма ОУ ФГОС ООО, кадры 5-11'!D24/'СВОД по формам ОУ (2)'!B$323*100</f>
        <v>80</v>
      </c>
    </row>
    <row r="326" spans="1:2" ht="20.25" customHeight="1">
      <c r="A326" s="301" t="s">
        <v>849</v>
      </c>
      <c r="B326" s="317">
        <f>'Форма ОУ ФГОС ООО, кадры 5-11'!D25/'СВОД по формам ОУ (2)'!B$323*100</f>
        <v>5</v>
      </c>
    </row>
    <row r="327" spans="1:2" ht="20.25" customHeight="1">
      <c r="A327" s="301" t="s">
        <v>1480</v>
      </c>
      <c r="B327" s="317">
        <f>'Форма ОУ ФГОС ООО, кадры 5-11'!D26/'СВОД по формам ОУ (2)'!B$323*100</f>
        <v>0</v>
      </c>
    </row>
    <row r="328" spans="1:2" ht="33" customHeight="1">
      <c r="A328" s="301" t="s">
        <v>851</v>
      </c>
      <c r="B328" s="317">
        <f>'Форма ОУ ФГОС ООО, кадры 5-11'!D27/'СВОД по формам ОУ (2)'!B$323*100</f>
        <v>5</v>
      </c>
    </row>
    <row r="329" spans="1:2" ht="33" customHeight="1">
      <c r="A329" s="301" t="s">
        <v>852</v>
      </c>
      <c r="B329" s="317">
        <f>'Форма ОУ ФГОС ООО, кадры 5-11'!D28/'СВОД по формам ОУ (2)'!B$323*100</f>
        <v>10</v>
      </c>
    </row>
    <row r="330" spans="1:2" ht="33" customHeight="1">
      <c r="A330" s="301" t="s">
        <v>853</v>
      </c>
      <c r="B330" s="317">
        <f>'Форма ОУ ФГОС ООО, кадры 5-11'!D29/'СВОД по формам ОУ (2)'!B$323*100</f>
        <v>0</v>
      </c>
    </row>
    <row r="331" spans="1:2" ht="33" customHeight="1">
      <c r="A331" s="301" t="s">
        <v>854</v>
      </c>
      <c r="B331" s="317">
        <f>'Форма ОУ ФГОС ООО, кадры 5-11'!D30/'СВОД по формам ОУ (2)'!B$323*100</f>
        <v>0</v>
      </c>
    </row>
    <row r="332" spans="1:2" ht="18" customHeight="1">
      <c r="A332" s="301" t="s">
        <v>855</v>
      </c>
      <c r="B332" s="317">
        <f>'Форма ОУ ФГОС ООО, кадры 5-11'!D31/'СВОД по формам ОУ (2)'!B$323*100</f>
        <v>0</v>
      </c>
    </row>
    <row r="333" spans="1:2" ht="38.25" customHeight="1">
      <c r="A333" s="301" t="s">
        <v>1484</v>
      </c>
      <c r="B333" s="317">
        <f>'Форма ОУ ФГОС ООО, кадры 5-11'!D32/'СВОД по формам ОУ (2)'!B$323*100</f>
        <v>10</v>
      </c>
    </row>
    <row r="334" spans="1:2" ht="18" customHeight="1">
      <c r="A334" s="301" t="s">
        <v>857</v>
      </c>
      <c r="B334" s="317">
        <f>'Форма ОУ ФГОС ООО, кадры 5-11'!D33/'СВОД по формам ОУ (2)'!B$323*100</f>
        <v>5</v>
      </c>
    </row>
    <row r="335" spans="1:2" ht="18" customHeight="1">
      <c r="A335" s="301" t="s">
        <v>858</v>
      </c>
      <c r="B335" s="317">
        <f>'Форма ОУ ФГОС ООО, кадры 5-11'!D34/'СВОД по формам ОУ (2)'!B$323*100</f>
        <v>15</v>
      </c>
    </row>
    <row r="336" spans="1:2" ht="18" customHeight="1">
      <c r="A336" s="301" t="s">
        <v>859</v>
      </c>
      <c r="B336" s="317">
        <f>'Форма ОУ ФГОС ООО, кадры 5-11'!D35/'СВОД по формам ОУ (2)'!B$323*100</f>
        <v>35</v>
      </c>
    </row>
    <row r="337" spans="1:2" ht="18" customHeight="1">
      <c r="A337" s="301" t="s">
        <v>860</v>
      </c>
      <c r="B337" s="317">
        <f>'Форма ОУ ФГОС ООО, кадры 5-11'!D36/'СВОД по формам ОУ (2)'!B$323*100</f>
        <v>5</v>
      </c>
    </row>
    <row r="338" spans="1:2" ht="18" customHeight="1">
      <c r="A338" s="301" t="s">
        <v>861</v>
      </c>
      <c r="B338" s="317">
        <f>'Форма ОУ ФГОС ООО, кадры 5-11'!D37/'СВОД по формам ОУ (2)'!B$323*100</f>
        <v>0</v>
      </c>
    </row>
    <row r="339" spans="1:2" ht="18" customHeight="1">
      <c r="A339" s="301" t="s">
        <v>862</v>
      </c>
      <c r="B339" s="317">
        <f>'Форма ОУ ФГОС ООО, кадры 5-11'!D38/'СВОД по формам ОУ (2)'!B$323*100</f>
        <v>10</v>
      </c>
    </row>
    <row r="340" spans="1:2" ht="18" customHeight="1">
      <c r="A340" s="301" t="s">
        <v>863</v>
      </c>
      <c r="B340" s="317">
        <f>'Форма ОУ ФГОС ООО, кадры 5-11'!D39/'СВОД по формам ОУ (2)'!B$323*100</f>
        <v>10</v>
      </c>
    </row>
    <row r="341" spans="1:2" ht="18" customHeight="1">
      <c r="A341" s="301" t="s">
        <v>864</v>
      </c>
      <c r="B341" s="317">
        <f>'Форма ОУ ФГОС ООО, кадры 5-11'!D40/'СВОД по формам ОУ (2)'!B$323*100</f>
        <v>10</v>
      </c>
    </row>
    <row r="342" spans="1:2" ht="18" customHeight="1">
      <c r="A342" s="301" t="s">
        <v>1409</v>
      </c>
      <c r="B342" s="317">
        <f>'Форма ОУ ФГОС ООО, кадры 5-11'!D41/'СВОД по формам ОУ (2)'!B$323*100</f>
        <v>0</v>
      </c>
    </row>
    <row r="343" spans="1:2" ht="18" customHeight="1">
      <c r="A343" s="301" t="s">
        <v>1141</v>
      </c>
      <c r="B343" s="317">
        <f>'Форма ОУ ФГОС ООО, кадры 5-11'!D42/'СВОД по формам ОУ (2)'!B$323*100</f>
        <v>5</v>
      </c>
    </row>
    <row r="344" spans="1:2" ht="18" customHeight="1">
      <c r="A344" s="301" t="s">
        <v>1142</v>
      </c>
      <c r="B344" s="317">
        <f>'Форма ОУ ФГОС ООО, кадры 5-11'!D43/'СВОД по формам ОУ (2)'!B$323*100</f>
        <v>25</v>
      </c>
    </row>
    <row r="345" spans="1:2" ht="18" customHeight="1">
      <c r="A345" s="301" t="s">
        <v>867</v>
      </c>
      <c r="B345" s="317">
        <f>'Форма ОУ ФГОС ООО, кадры 5-11'!D44/'СВОД по формам ОУ (2)'!B$323*100</f>
        <v>30</v>
      </c>
    </row>
    <row r="346" spans="1:2" ht="18" customHeight="1">
      <c r="A346" s="301" t="s">
        <v>1143</v>
      </c>
      <c r="B346" s="317">
        <f>'Форма ОУ ФГОС ООО, кадры 5-11'!D45/'СВОД по формам ОУ (2)'!B$323*100</f>
        <v>20</v>
      </c>
    </row>
    <row r="347" spans="1:2" ht="18" customHeight="1">
      <c r="A347" s="301" t="s">
        <v>1144</v>
      </c>
      <c r="B347" s="317">
        <f>'Форма ОУ ФГОС ООО, кадры 5-11'!D46/'СВОД по формам ОУ (2)'!B$323*100</f>
        <v>20</v>
      </c>
    </row>
    <row r="348" spans="1:2" ht="18" customHeight="1">
      <c r="A348" s="301" t="s">
        <v>1145</v>
      </c>
      <c r="B348" s="317">
        <f>'Форма ОУ ФГОС ООО, кадры 5-11'!D47/'СВОД по формам ОУ (2)'!B$323*100</f>
        <v>0</v>
      </c>
    </row>
    <row r="349" spans="1:2" ht="18" customHeight="1">
      <c r="A349" s="301" t="s">
        <v>1388</v>
      </c>
      <c r="B349" s="317">
        <f>'Форма ОУ ФГОС ООО, кадры 5-11'!D48/'СВОД по формам ОУ (2)'!B$323*100</f>
        <v>35</v>
      </c>
    </row>
    <row r="350" spans="1:2" ht="18" customHeight="1">
      <c r="A350" s="301" t="s">
        <v>1485</v>
      </c>
      <c r="B350" s="317">
        <f>'Форма ОУ ФГОС ООО, кадры 5-11'!D49/'СВОД по формам ОУ (2)'!B$323*100</f>
        <v>35</v>
      </c>
    </row>
    <row r="351" spans="1:2" ht="54" customHeight="1">
      <c r="A351" s="301" t="s">
        <v>1486</v>
      </c>
      <c r="B351" s="317">
        <f>'Форма ОУ ФГОС ООО, кадры 5-11'!D50/'СВОД по формам ОУ (2)'!B$323*100</f>
        <v>0</v>
      </c>
    </row>
    <row r="352" spans="1:2" ht="18" customHeight="1">
      <c r="A352" s="301" t="s">
        <v>874</v>
      </c>
      <c r="B352" s="317">
        <f>'Форма ОУ ФГОС ООО, кадры 5-11'!D51/'СВОД по формам ОУ (2)'!B$323*100</f>
        <v>0</v>
      </c>
    </row>
    <row r="353" spans="1:2" ht="18" customHeight="1">
      <c r="A353" s="301" t="s">
        <v>875</v>
      </c>
      <c r="B353" s="317">
        <f>'Форма ОУ ФГОС ООО, кадры 5-11'!D52/'СВОД по формам ОУ (2)'!B$323*100</f>
        <v>0</v>
      </c>
    </row>
    <row r="354" spans="1:2" ht="18" customHeight="1">
      <c r="A354" s="301" t="s">
        <v>876</v>
      </c>
      <c r="B354" s="317">
        <f>'Форма ОУ ФГОС ООО, кадры 5-11'!D53/'СВОД по формам ОУ (2)'!B$323*100</f>
        <v>5</v>
      </c>
    </row>
    <row r="355" spans="1:2" ht="18" customHeight="1">
      <c r="A355" s="301" t="s">
        <v>877</v>
      </c>
      <c r="B355" s="317">
        <f>'Форма ОУ ФГОС ООО, кадры 5-11'!D54/'СВОД по формам ОУ (2)'!B$323*100</f>
        <v>15</v>
      </c>
    </row>
    <row r="356" spans="1:2" ht="18" customHeight="1">
      <c r="A356" s="301" t="s">
        <v>878</v>
      </c>
      <c r="B356" s="317">
        <f>'Форма ОУ ФГОС ООО, кадры 5-11'!D55/'СВОД по формам ОУ (2)'!B$323*100</f>
        <v>45</v>
      </c>
    </row>
    <row r="357" spans="1:2" ht="18" customHeight="1">
      <c r="A357" s="301" t="s">
        <v>879</v>
      </c>
      <c r="B357" s="317">
        <f>'Форма ОУ ФГОС ООО, кадры 5-11'!D56/'СВОД по формам ОУ (2)'!B$323*100</f>
        <v>35</v>
      </c>
    </row>
    <row r="358" spans="1:2" ht="18" customHeight="1">
      <c r="A358" s="301" t="s">
        <v>880</v>
      </c>
      <c r="B358" s="317">
        <f>'Форма ОУ ФГОС ООО, кадры 5-11'!D57/'СВОД по формам ОУ (2)'!B$323*100</f>
        <v>0</v>
      </c>
    </row>
    <row r="359" spans="1:2" ht="18" customHeight="1">
      <c r="A359" s="301" t="s">
        <v>881</v>
      </c>
      <c r="B359" s="317">
        <f>'Форма ОУ ФГОС ООО, кадры 5-11'!D58/'СВОД по формам ОУ (2)'!B$323*100</f>
        <v>0</v>
      </c>
    </row>
    <row r="360" spans="1:2" ht="18" customHeight="1">
      <c r="A360" s="306" t="s">
        <v>1411</v>
      </c>
      <c r="B360" s="57"/>
    </row>
    <row r="361" spans="1:2" ht="18" customHeight="1">
      <c r="A361" s="318" t="s">
        <v>905</v>
      </c>
      <c r="B361" s="57">
        <f>'Форма ОУ Общие сведения '!E165</f>
        <v>57</v>
      </c>
    </row>
    <row r="362" spans="1:2" ht="18" customHeight="1">
      <c r="A362" s="301" t="str">
        <f>'Форма ОУ Общие сведения '!A166:C166</f>
        <v xml:space="preserve"> из них: с выходом в сеть Интернет</v>
      </c>
      <c r="B362" s="57">
        <f>'Форма ОУ Общие сведения '!E166</f>
        <v>57</v>
      </c>
    </row>
    <row r="363" spans="1:2" ht="18" customHeight="1">
      <c r="A363" s="301" t="s">
        <v>1412</v>
      </c>
      <c r="B363" s="315">
        <f>B361/B42*100</f>
        <v>4.5563549160671464</v>
      </c>
    </row>
    <row r="364" spans="1:2" ht="18" customHeight="1">
      <c r="A364" s="301" t="s">
        <v>907</v>
      </c>
      <c r="B364" s="57"/>
    </row>
    <row r="365" spans="1:2" ht="18" customHeight="1">
      <c r="A365" s="203" t="s">
        <v>954</v>
      </c>
      <c r="B365" s="57">
        <f>SUMIF('Форма ОУ ФГОС НОО'!$AV$29:$AV$88,Лист5!G1)</f>
        <v>0</v>
      </c>
    </row>
    <row r="366" spans="1:2" ht="18" customHeight="1">
      <c r="A366" s="203" t="s">
        <v>960</v>
      </c>
      <c r="B366" s="57">
        <f>SUMIF('Форма ОУ ФГОС НОО'!$AV$29:$AV$88,Лист5!G2)</f>
        <v>0</v>
      </c>
    </row>
    <row r="367" spans="1:2" ht="18" customHeight="1">
      <c r="A367" s="203" t="s">
        <v>966</v>
      </c>
      <c r="B367" s="57">
        <f>SUMIF('Форма ОУ ФГОС НОО'!$AV$29:$AV$88,Лист5!G3)</f>
        <v>0</v>
      </c>
    </row>
    <row r="368" spans="1:2" ht="18" customHeight="1">
      <c r="A368" s="203" t="s">
        <v>970</v>
      </c>
      <c r="B368" s="57">
        <f>SUMIF('Форма ОУ ФГОС НОО'!$AV$29:$AV$88,Лист5!G4)</f>
        <v>0</v>
      </c>
    </row>
    <row r="369" spans="1:6" ht="18" customHeight="1">
      <c r="A369" s="301" t="str">
        <f>'Форма ОУ Общие сведения '!A168:C168</f>
        <v xml:space="preserve">Количество кабинетов информатики </v>
      </c>
      <c r="B369" s="57">
        <f>'Форма ОУ Общие сведения '!E168</f>
        <v>2</v>
      </c>
    </row>
    <row r="370" spans="1:6" ht="18" customHeight="1">
      <c r="A370" s="301" t="str">
        <f>'Форма ОУ Общие сведения '!A169:C169</f>
        <v xml:space="preserve">Количество рабочих мест для обучающихся в кабинетах информатики </v>
      </c>
      <c r="B370" s="57">
        <f>'Форма ОУ Общие сведения '!E169</f>
        <v>20</v>
      </c>
    </row>
    <row r="371" spans="1:6" ht="18" customHeight="1">
      <c r="A371" s="301" t="s">
        <v>1413</v>
      </c>
      <c r="B371" s="57">
        <f>'Форма ОУ Общие сведения '!E31+'Форма ОУ Общие сведения '!E34+'Форма ОУ Общие сведения '!E37+'Форма ОУ Общие сведения '!E40</f>
        <v>588</v>
      </c>
    </row>
    <row r="372" spans="1:6" ht="15.75" customHeight="1">
      <c r="A372" s="310" t="s">
        <v>1414</v>
      </c>
      <c r="B372" s="57">
        <f>COUNTIF('Форма ОУ ФГОС НОО'!$AU$29:$AU$88,Лист5!$J$1)</f>
        <v>21</v>
      </c>
      <c r="D372" s="205" t="s">
        <v>955</v>
      </c>
      <c r="E372" s="205" t="s">
        <v>1551</v>
      </c>
    </row>
    <row r="373" spans="1:6" ht="15.75" customHeight="1">
      <c r="A373" s="310" t="s">
        <v>1085</v>
      </c>
      <c r="B373" s="57">
        <f>COUNTIF('Форма ОУ ФГОС НОО'!$AV$29:$AV$88,Лист5!$J$1)</f>
        <v>21</v>
      </c>
      <c r="D373" s="205" t="s">
        <v>955</v>
      </c>
      <c r="E373" s="205" t="s">
        <v>1551</v>
      </c>
    </row>
    <row r="374" spans="1:6" ht="15.75" customHeight="1">
      <c r="A374" s="310" t="s">
        <v>1415</v>
      </c>
      <c r="B374" s="57">
        <f>COUNTIF('Форма ОУ ФГОС НОО'!$AW$29:$AW$88,Лист5!$J$1)</f>
        <v>21</v>
      </c>
      <c r="D374" s="205" t="s">
        <v>955</v>
      </c>
      <c r="E374" s="205" t="s">
        <v>1551</v>
      </c>
    </row>
    <row r="375" spans="1:6" ht="15.75" customHeight="1">
      <c r="A375" s="310" t="s">
        <v>1416</v>
      </c>
      <c r="B375" s="57">
        <f>COUNTIF('Форма ОУ ФГОС НОО'!$AX$29:$AX$88,Лист5!$J$1)</f>
        <v>21</v>
      </c>
      <c r="D375" s="205" t="s">
        <v>955</v>
      </c>
      <c r="E375" s="205" t="s">
        <v>1551</v>
      </c>
    </row>
    <row r="376" spans="1:6" ht="15.75" customHeight="1">
      <c r="A376" s="310" t="s">
        <v>1417</v>
      </c>
      <c r="B376" s="57">
        <f>COUNTIF('Форма ОУ ФГОС НОО'!$AY$29:$AY$88,Лист5!$J$1)</f>
        <v>21</v>
      </c>
      <c r="D376" s="205" t="s">
        <v>955</v>
      </c>
      <c r="E376" s="205" t="s">
        <v>1551</v>
      </c>
    </row>
    <row r="377" spans="1:6" ht="15.75" customHeight="1">
      <c r="A377" s="310" t="s">
        <v>1418</v>
      </c>
      <c r="B377" s="57">
        <f>COUNTIF('Форма ОУ ФГОС НОО'!$AZ$29:$AZ$88,Лист5!$J$1)</f>
        <v>21</v>
      </c>
      <c r="D377" s="205" t="s">
        <v>955</v>
      </c>
      <c r="E377" s="205" t="s">
        <v>1551</v>
      </c>
    </row>
    <row r="378" spans="1:6" ht="15.75" customHeight="1">
      <c r="A378" s="310" t="s">
        <v>1090</v>
      </c>
      <c r="B378" s="57">
        <f>COUNTIF('Форма ОУ ФГОС НОО'!$BA$29:$BA$88,Лист5!$J$1)</f>
        <v>21</v>
      </c>
      <c r="D378" s="205" t="s">
        <v>955</v>
      </c>
      <c r="E378" s="205" t="s">
        <v>1551</v>
      </c>
    </row>
    <row r="379" spans="1:6" ht="15.75" customHeight="1">
      <c r="A379" s="310" t="s">
        <v>1419</v>
      </c>
      <c r="B379" s="57">
        <f>COUNTIF('Форма ОУ ФГОС НОО'!$BB$29:$BB$88,Лист5!$J$1)</f>
        <v>21</v>
      </c>
      <c r="D379" s="205" t="s">
        <v>955</v>
      </c>
      <c r="E379" s="205" t="s">
        <v>1551</v>
      </c>
    </row>
    <row r="380" spans="1:6" ht="15.75" customHeight="1">
      <c r="A380" s="310" t="s">
        <v>1420</v>
      </c>
      <c r="B380" s="57">
        <f>COUNTIF('Форма ОУ ФГОС НОО'!$BC$29:$BC$88,Лист5!$J$1)</f>
        <v>21</v>
      </c>
      <c r="D380" s="205" t="s">
        <v>955</v>
      </c>
      <c r="E380" s="205" t="s">
        <v>1551</v>
      </c>
    </row>
    <row r="381" spans="1:6" ht="15.75" customHeight="1">
      <c r="A381" s="310" t="s">
        <v>1421</v>
      </c>
      <c r="B381" s="57">
        <f>COUNTIF('Форма ОУ ФГОС НОО'!$BD$29:$BD$88,Лист5!$J$1)</f>
        <v>21</v>
      </c>
      <c r="D381" s="205" t="s">
        <v>955</v>
      </c>
      <c r="E381" s="205" t="s">
        <v>1551</v>
      </c>
    </row>
    <row r="382" spans="1:6" ht="15.75" customHeight="1">
      <c r="A382" s="301" t="s">
        <v>1422</v>
      </c>
      <c r="B382" s="57">
        <f>COUNTIF('Форма ОУ ФГОС НОО'!$BE$29:$BE$88,Лист5!$J$1)</f>
        <v>0</v>
      </c>
      <c r="D382" s="205" t="s">
        <v>1548</v>
      </c>
      <c r="E382" s="205">
        <v>56</v>
      </c>
      <c r="F382" s="227">
        <v>1</v>
      </c>
    </row>
    <row r="383" spans="1:6" ht="15.75" customHeight="1">
      <c r="A383" s="301" t="s">
        <v>1423</v>
      </c>
      <c r="B383" s="57">
        <f>COUNTIF('Форма ОУ ФГОС НОО'!$BF$29:$BF$88,Лист5!$J$1)</f>
        <v>0</v>
      </c>
      <c r="D383" s="205" t="s">
        <v>1548</v>
      </c>
      <c r="E383" s="205">
        <v>28</v>
      </c>
      <c r="F383" s="227">
        <v>1</v>
      </c>
    </row>
    <row r="384" spans="1:6" ht="15.75" customHeight="1">
      <c r="A384" s="301" t="s">
        <v>1424</v>
      </c>
      <c r="B384" s="57">
        <f>COUNTIF('Форма ОУ ФГОС НОО'!$BG$29:$BG$88,Лист5!$J$1)</f>
        <v>0</v>
      </c>
      <c r="D384" s="205" t="s">
        <v>1548</v>
      </c>
      <c r="E384" s="205">
        <v>33</v>
      </c>
      <c r="F384" s="227">
        <v>1</v>
      </c>
    </row>
    <row r="385" spans="1:7" ht="20.25" customHeight="1">
      <c r="A385" s="319" t="s">
        <v>1425</v>
      </c>
      <c r="B385" s="320">
        <f>SUM(B386:B413)/68*100</f>
        <v>30.147058823529409</v>
      </c>
    </row>
    <row r="386" spans="1:7" ht="38.25">
      <c r="A386" s="240" t="s">
        <v>912</v>
      </c>
      <c r="B386" s="321">
        <f>IF('Форма ОУ Общие сведения '!E171=Лист5!$J$1,1,0)</f>
        <v>1</v>
      </c>
      <c r="D386" s="205" t="s">
        <v>955</v>
      </c>
      <c r="E386" s="205" t="s">
        <v>967</v>
      </c>
      <c r="G386" s="205" t="s">
        <v>968</v>
      </c>
    </row>
    <row r="387" spans="1:7" ht="25.5">
      <c r="A387" s="240" t="s">
        <v>913</v>
      </c>
      <c r="B387" s="321">
        <f>IF('Форма ОУ Общие сведения '!E172=Лист5!$J$1,1,0)</f>
        <v>1</v>
      </c>
      <c r="E387" s="205" t="s">
        <v>1552</v>
      </c>
      <c r="G387" s="205" t="s">
        <v>1552</v>
      </c>
    </row>
    <row r="388" spans="1:7" ht="40.5" customHeight="1">
      <c r="A388" s="240" t="s">
        <v>1426</v>
      </c>
      <c r="B388" s="321">
        <f>IF('Форма ОУ Общие сведения '!E173=Лист5!$L$3,1,IF('Форма ОУ Общие сведения '!E173=Лист5!$L$2,0.5,0))</f>
        <v>0.5</v>
      </c>
      <c r="D388" s="205" t="s">
        <v>1553</v>
      </c>
      <c r="E388" s="205" t="s">
        <v>1554</v>
      </c>
      <c r="G388" s="205" t="s">
        <v>1554</v>
      </c>
    </row>
    <row r="389" spans="1:7" ht="105" customHeight="1">
      <c r="A389" s="240" t="s">
        <v>1555</v>
      </c>
      <c r="B389" s="321">
        <f>IF('Форма ОУ Общие сведения '!E174=Лист5!$L$3,1,IF('Форма ОУ Общие сведения '!E174=Лист5!$L$2,0.5,0))</f>
        <v>1</v>
      </c>
    </row>
    <row r="390" spans="1:7" ht="14.25" customHeight="1">
      <c r="A390" s="240" t="s">
        <v>916</v>
      </c>
      <c r="B390" s="321">
        <f>IF('Форма ОУ Общие сведения '!E175=Лист5!$L$3,1,IF('Форма ОУ Общие сведения '!E175=Лист5!$L$2,0.5,0))</f>
        <v>0.5</v>
      </c>
    </row>
    <row r="391" spans="1:7" ht="17.25" customHeight="1">
      <c r="A391" s="240" t="s">
        <v>917</v>
      </c>
      <c r="B391" s="321">
        <f>IF('Форма ОУ Общие сведения '!E176=Лист5!$L$3,1,IF('Форма ОУ Общие сведения '!E176=Лист5!$L$2,0.5,0))</f>
        <v>0.5</v>
      </c>
    </row>
    <row r="392" spans="1:7" ht="15" customHeight="1">
      <c r="A392" s="240" t="s">
        <v>1556</v>
      </c>
      <c r="B392" s="321">
        <f>IF('Форма ОУ Общие сведения '!E177=Лист5!$L$3,1,IF('Форма ОУ Общие сведения '!E177=Лист5!$L$2,0.5,0))</f>
        <v>0.5</v>
      </c>
    </row>
    <row r="393" spans="1:7" ht="15" customHeight="1">
      <c r="A393" s="240" t="s">
        <v>919</v>
      </c>
      <c r="B393" s="321">
        <f>IF('Форма ОУ Общие сведения '!E178=Лист5!$L$3,1,IF('Форма ОУ Общие сведения '!E178=Лист5!$L$2,0.5,0))</f>
        <v>1</v>
      </c>
    </row>
    <row r="394" spans="1:7" ht="15" customHeight="1">
      <c r="A394" s="240" t="s">
        <v>920</v>
      </c>
      <c r="B394" s="321">
        <f>IF('Форма ОУ Общие сведения '!E179=Лист5!$L$3,1,IF('Форма ОУ Общие сведения '!E179=Лист5!$L$2,0.5,0))</f>
        <v>0.5</v>
      </c>
    </row>
    <row r="395" spans="1:7" ht="41.25" customHeight="1">
      <c r="A395" s="240" t="s">
        <v>1427</v>
      </c>
      <c r="B395" s="321">
        <f>IF('Форма ОУ Общие сведения '!E180=Лист5!$L$3,1,IF('Форма ОУ Общие сведения '!E180=Лист5!$L$2,0.5,0))</f>
        <v>1</v>
      </c>
    </row>
    <row r="396" spans="1:7" ht="25.5" customHeight="1">
      <c r="A396" s="240" t="s">
        <v>922</v>
      </c>
      <c r="B396" s="321">
        <f>IF('Форма ОУ Общие сведения '!E181=Лист5!$L$3,1,IF('Форма ОУ Общие сведения '!E181=Лист5!$L$2,0.5,0))</f>
        <v>1</v>
      </c>
    </row>
    <row r="397" spans="1:7" ht="31.5" customHeight="1">
      <c r="A397" s="240" t="s">
        <v>923</v>
      </c>
      <c r="B397" s="321">
        <f>IF('Форма ОУ Общие сведения '!E182=Лист5!$L$3,1,IF('Форма ОУ Общие сведения '!E182=Лист5!$L$2,0.5,0))</f>
        <v>0.5</v>
      </c>
    </row>
    <row r="398" spans="1:7" ht="37.5" customHeight="1">
      <c r="A398" s="240" t="s">
        <v>1557</v>
      </c>
      <c r="B398" s="321">
        <f>IF('Форма ОУ Общие сведения '!E183=Лист5!$L$3,1,IF('Форма ОУ Общие сведения '!E183=Лист5!$L$2,0.5,0))</f>
        <v>0.5</v>
      </c>
    </row>
    <row r="399" spans="1:7" ht="42.75" customHeight="1">
      <c r="A399" s="240" t="s">
        <v>926</v>
      </c>
      <c r="B399" s="321">
        <f>IF('Форма ОУ Общие сведения '!E184=Лист5!$L$3,1,IF('Форма ОУ Общие сведения '!E184=Лист5!$L$2,0.5,0))</f>
        <v>0.5</v>
      </c>
    </row>
    <row r="400" spans="1:7" ht="25.5" customHeight="1">
      <c r="A400" s="240" t="s">
        <v>928</v>
      </c>
      <c r="B400" s="321">
        <f>IF('Форма ОУ Общие сведения '!E185=Лист5!$L$3,1,IF('Форма ОУ Общие сведения '!E185=Лист5!$L$2,0.5,0))</f>
        <v>1</v>
      </c>
    </row>
    <row r="401" spans="1:2" ht="40.5" customHeight="1">
      <c r="A401" s="240" t="s">
        <v>929</v>
      </c>
      <c r="B401" s="321">
        <f>IF('Форма ОУ Общие сведения '!E186=Лист5!$L$3,1,IF('Форма ОУ Общие сведения '!E186=Лист5!$L$2,0.5,0))</f>
        <v>0.5</v>
      </c>
    </row>
    <row r="402" spans="1:2" ht="29.25" customHeight="1">
      <c r="A402" s="240" t="s">
        <v>930</v>
      </c>
      <c r="B402" s="321">
        <f>IF('Форма ОУ Общие сведения '!E187=Лист5!$L$3,1,IF('Форма ОУ Общие сведения '!E187=Лист5!$L$2,0.5,0))</f>
        <v>0.5</v>
      </c>
    </row>
    <row r="403" spans="1:2" ht="30" customHeight="1">
      <c r="A403" s="240" t="s">
        <v>932</v>
      </c>
      <c r="B403" s="321">
        <f>IF('Форма ОУ Общие сведения '!E188=Лист5!$O$3,1,IF('Форма ОУ Общие сведения '!E188=Лист5!$O$2,0.5,0))</f>
        <v>1</v>
      </c>
    </row>
    <row r="404" spans="1:2" ht="26.25" customHeight="1">
      <c r="A404" s="240" t="s">
        <v>933</v>
      </c>
      <c r="B404" s="321">
        <f>IF('Форма ОУ Общие сведения '!E189=Лист5!$L$3,1,IF('Форма ОУ Общие сведения '!E189=Лист5!$L$2,0.5,0))</f>
        <v>0.5</v>
      </c>
    </row>
    <row r="405" spans="1:2" ht="30" customHeight="1">
      <c r="A405" s="240" t="s">
        <v>934</v>
      </c>
      <c r="B405" s="321">
        <f>IF('Форма ОУ Общие сведения '!E190=Лист5!$L$3,1,IF('Форма ОУ Общие сведения '!E190=Лист5!$L$2,0.5,0))</f>
        <v>0.5</v>
      </c>
    </row>
    <row r="406" spans="1:2" ht="42" customHeight="1">
      <c r="A406" s="240" t="s">
        <v>936</v>
      </c>
      <c r="B406" s="321">
        <f>IF('Форма ОУ Общие сведения '!E191=Лист5!$L$3,1,IF('Форма ОУ Общие сведения '!E191=Лист5!$L$2,0.5,0))</f>
        <v>0.5</v>
      </c>
    </row>
    <row r="407" spans="1:2" ht="29.25" customHeight="1">
      <c r="A407" s="240" t="s">
        <v>937</v>
      </c>
      <c r="B407" s="321">
        <f>IF('Форма ОУ Общие сведения '!E192=Лист5!$L$3,1,IF('Форма ОУ Общие сведения '!E192=Лист5!$L$2,0.5,0))</f>
        <v>1</v>
      </c>
    </row>
    <row r="408" spans="1:2" ht="30.75" customHeight="1">
      <c r="A408" s="240" t="s">
        <v>938</v>
      </c>
      <c r="B408" s="321">
        <f>IF('Форма ОУ Общие сведения '!E193=Лист5!$L$3,1,IF('Форма ОУ Общие сведения '!E193=Лист5!$L$2,0.5,0))</f>
        <v>0.5</v>
      </c>
    </row>
    <row r="409" spans="1:2" ht="28.5" customHeight="1">
      <c r="A409" s="240" t="s">
        <v>939</v>
      </c>
      <c r="B409" s="321">
        <f>IF('Форма ОУ Общие сведения '!E194=Лист5!$L$3,1,IF('Форма ОУ Общие сведения '!E194=Лист5!$L$2,0.5,0))</f>
        <v>0.5</v>
      </c>
    </row>
    <row r="410" spans="1:2" ht="27" customHeight="1">
      <c r="A410" s="240" t="s">
        <v>1428</v>
      </c>
      <c r="B410" s="321">
        <f>IF('Форма ОУ Общие сведения '!E195=Лист5!$L$3,1,IF('Форма ОУ Общие сведения '!E195=Лист5!$L$2,0.5,0))</f>
        <v>1</v>
      </c>
    </row>
    <row r="411" spans="1:2" ht="26.25" customHeight="1">
      <c r="A411" s="240" t="s">
        <v>942</v>
      </c>
      <c r="B411" s="321">
        <f>IF('Форма ОУ Общие сведения '!E196=Лист5!$O$3,1,IF('Форма ОУ Общие сведения '!E196=Лист5!$O$2,0.5,0))</f>
        <v>1</v>
      </c>
    </row>
    <row r="412" spans="1:2" ht="31.5" customHeight="1">
      <c r="A412" s="240" t="s">
        <v>1429</v>
      </c>
      <c r="B412" s="321">
        <f>IF('Форма ОУ Общие сведения '!E197=Лист5!$J$1,1,0)</f>
        <v>1</v>
      </c>
    </row>
    <row r="413" spans="1:2" ht="38.25" customHeight="1">
      <c r="A413" s="240" t="s">
        <v>1430</v>
      </c>
      <c r="B413" s="321">
        <f>IF('Форма ОУ Общие сведения '!E198=Лист5!$J$1,1,0)</f>
        <v>1</v>
      </c>
    </row>
    <row r="414" spans="1:2" ht="39" customHeight="1">
      <c r="A414" s="240" t="s">
        <v>1431</v>
      </c>
      <c r="B414" s="321">
        <f>IF('Форма ОУ Общие сведения '!E199=Лист5!$J$1,1,0)</f>
        <v>1</v>
      </c>
    </row>
    <row r="415" spans="1:2" ht="40.5" customHeight="1">
      <c r="A415" s="240" t="s">
        <v>1432</v>
      </c>
      <c r="B415" s="321">
        <f>IF('Форма ОУ Общие сведения '!E200=Лист5!$J$1,1,0)</f>
        <v>1</v>
      </c>
    </row>
    <row r="416" spans="1:2" ht="52.5" customHeight="1">
      <c r="A416" s="240" t="s">
        <v>1558</v>
      </c>
      <c r="B416" s="321">
        <f>IF('Форма ОУ Общие сведения '!E201=Лист5!$J$1,1,0)</f>
        <v>1</v>
      </c>
    </row>
    <row r="417" spans="1:6" ht="42" customHeight="1">
      <c r="A417" s="240" t="s">
        <v>1559</v>
      </c>
      <c r="B417" s="321">
        <f>IF('Форма ОУ Общие сведения '!E202=Лист5!$J$1,1,0)</f>
        <v>1</v>
      </c>
    </row>
    <row r="418" spans="1:6" ht="44.25" customHeight="1">
      <c r="A418" s="240" t="s">
        <v>1560</v>
      </c>
      <c r="B418" s="321">
        <f>IF('Форма ОУ Общие сведения '!E203=Лист5!$J$1,1,0)</f>
        <v>1</v>
      </c>
    </row>
    <row r="419" spans="1:6" ht="29.25" customHeight="1">
      <c r="A419" s="240" t="s">
        <v>1561</v>
      </c>
      <c r="B419" s="321">
        <f>IF('Форма ОУ Общие сведения '!E204=Лист5!$J$1,1,0)</f>
        <v>1</v>
      </c>
    </row>
    <row r="420" spans="1:6" ht="15" customHeight="1">
      <c r="A420" s="322" t="s">
        <v>1436</v>
      </c>
      <c r="B420" s="321"/>
    </row>
    <row r="421" spans="1:6" ht="16.5" customHeight="1">
      <c r="A421" s="240" t="s">
        <v>1094</v>
      </c>
      <c r="B421" s="323">
        <f>'Форма ОУ ФГОС НОО'!BE28</f>
        <v>0</v>
      </c>
    </row>
    <row r="422" spans="1:6" ht="13.5" customHeight="1">
      <c r="A422" s="240" t="s">
        <v>1437</v>
      </c>
      <c r="B422" s="235">
        <f>B421/'Форма ОУ ФГОС НОО'!$B$28*100</f>
        <v>0</v>
      </c>
    </row>
    <row r="423" spans="1:6" ht="13.5" customHeight="1">
      <c r="A423" s="240" t="s">
        <v>1438</v>
      </c>
      <c r="B423" s="323">
        <f>'Форма ОУ ФГОС НОО'!BF28</f>
        <v>0</v>
      </c>
    </row>
    <row r="424" spans="1:6" ht="13.5" customHeight="1">
      <c r="A424" s="240" t="s">
        <v>1439</v>
      </c>
      <c r="B424" s="235">
        <f>B423/'Форма ОУ ФГОС НОО'!$B$28*100</f>
        <v>0</v>
      </c>
    </row>
    <row r="425" spans="1:6" ht="13.5" customHeight="1">
      <c r="A425" s="240" t="s">
        <v>1096</v>
      </c>
      <c r="B425" s="323">
        <f>'Форма ОУ ФГОС НОО'!BG28</f>
        <v>0</v>
      </c>
    </row>
    <row r="426" spans="1:6" ht="13.5" customHeight="1">
      <c r="A426" s="240" t="s">
        <v>1440</v>
      </c>
      <c r="B426" s="235">
        <f>B425/'Форма ОУ ФГОС НОО'!$B$28*100</f>
        <v>0</v>
      </c>
    </row>
    <row r="427" spans="1:6" ht="13.5" customHeight="1">
      <c r="A427" s="240" t="s">
        <v>1097</v>
      </c>
      <c r="B427" s="323">
        <f>'Форма ОУ ФГОС НОО'!BH28</f>
        <v>0</v>
      </c>
      <c r="F427" s="235"/>
    </row>
    <row r="428" spans="1:6" ht="13.5" customHeight="1">
      <c r="A428" s="240" t="s">
        <v>1441</v>
      </c>
      <c r="B428" s="235">
        <f>B427/'Форма ОУ ФГОС НОО'!$B$28*100</f>
        <v>0</v>
      </c>
    </row>
    <row r="429" spans="1:6" ht="27.75" customHeight="1">
      <c r="A429" s="240" t="s">
        <v>1562</v>
      </c>
      <c r="B429" s="321">
        <f>'Форма ОУ ФГОС ООО, кадры 5-11'!B65+'Форма ОУ  ФГОС СОО'!AN23</f>
        <v>823</v>
      </c>
    </row>
    <row r="430" spans="1:6" ht="13.5" customHeight="1">
      <c r="A430" s="240" t="s">
        <v>1197</v>
      </c>
      <c r="B430" s="235">
        <f>('Форма ОУ ФГОС ООО, кадры 5-11'!AK65+'Форма ОУ  ФГОС СОО'!AM23)/2</f>
        <v>17.492753623188406</v>
      </c>
    </row>
    <row r="431" spans="1:6" ht="13.5" customHeight="1">
      <c r="A431" s="240" t="s">
        <v>1170</v>
      </c>
      <c r="B431" s="321">
        <f>'Форма ОУ ФГОС ООО, кадры 5-11'!AM65+'Форма ОУ  ФГОС СОО'!AO23</f>
        <v>212</v>
      </c>
    </row>
    <row r="432" spans="1:6" ht="13.5" customHeight="1">
      <c r="A432" s="240" t="s">
        <v>1443</v>
      </c>
      <c r="B432" s="321"/>
    </row>
    <row r="433" spans="1:2" ht="28.5" customHeight="1">
      <c r="A433" s="240" t="s">
        <v>1563</v>
      </c>
      <c r="B433" s="321">
        <f>'Форма ОУ ФГОС ООО, кадры 5-11'!AO65+'Форма ОУ  ФГОС СОО'!AQ23</f>
        <v>143</v>
      </c>
    </row>
    <row r="434" spans="1:2" ht="18.75" customHeight="1">
      <c r="A434" s="240" t="s">
        <v>1197</v>
      </c>
      <c r="B434" s="321">
        <f>('Форма ОУ  ФГОС СОО'!AP23+'Форма ОУ ФГОС ООО, кадры 5-11'!AN65)/2</f>
        <v>7.6282051282051286</v>
      </c>
    </row>
    <row r="435" spans="1:2" ht="13.5" customHeight="1">
      <c r="A435" s="240" t="s">
        <v>1170</v>
      </c>
      <c r="B435" s="321">
        <f>'Форма ОУ ФГОС ООО, кадры 5-11'!AP65+'Форма ОУ  ФГОС СОО'!AR23</f>
        <v>23</v>
      </c>
    </row>
    <row r="436" spans="1:2" ht="13.5" customHeight="1">
      <c r="A436" s="240" t="s">
        <v>1443</v>
      </c>
      <c r="B436" s="321"/>
    </row>
    <row r="437" spans="1:2" ht="31.5" customHeight="1">
      <c r="A437" s="240" t="s">
        <v>1159</v>
      </c>
      <c r="B437" s="321">
        <f>('Форма ОУ ФГОС ООО, кадры 5-11'!AQ65+'Форма ОУ  ФГОС СОО'!AS23)</f>
        <v>0</v>
      </c>
    </row>
    <row r="438" spans="1:2" ht="31.5" customHeight="1">
      <c r="A438" s="240" t="s">
        <v>1445</v>
      </c>
      <c r="B438" s="321" t="e">
        <f>('Форма ОУ ФГОС ООО, кадры 5-11'!AQ66+'Форма ОУ  ФГОС СОО'!AS24)/('Форма ОУ ФГОС ООО, кадры 5-11'!B66+'Форма ОУ  ФГОС СОО'!#REF!)*100</f>
        <v>#REF!</v>
      </c>
    </row>
    <row r="439" spans="1:2" ht="32.25" customHeight="1">
      <c r="A439" s="240" t="s">
        <v>1097</v>
      </c>
      <c r="B439" s="321">
        <f>'Форма ОУ ФГОС ООО, кадры 5-11'!AR65+'Форма ОУ  ФГОС СОО'!AT23</f>
        <v>663</v>
      </c>
    </row>
    <row r="440" spans="1:2" ht="15.75" customHeight="1">
      <c r="A440" s="240" t="s">
        <v>1446</v>
      </c>
      <c r="B440" s="321">
        <f>B439/('Форма ОУ ФГОС ООО, кадры 5-11'!B65+'Форма ОУ  ФГОС СОО'!B23)*100</f>
        <v>100</v>
      </c>
    </row>
    <row r="441" spans="1:2" ht="15.75" customHeight="1"/>
    <row r="442" spans="1:2" ht="15.75" customHeight="1"/>
    <row r="443" spans="1:2" ht="15.75" customHeight="1"/>
    <row r="444" spans="1:2" ht="15.75" customHeight="1"/>
    <row r="446" spans="1:2" ht="31.5" customHeight="1"/>
    <row r="454" ht="31.5" customHeight="1"/>
    <row r="456" ht="31.5" customHeight="1"/>
    <row r="462" ht="31.5" customHeight="1"/>
    <row r="464" ht="31.5" customHeight="1"/>
    <row r="466" ht="15.75" customHeight="1"/>
    <row r="467" ht="15.75" customHeight="1"/>
    <row r="474" ht="31.5" customHeight="1"/>
    <row r="476" ht="31.5" customHeight="1"/>
    <row r="504" ht="31.5" customHeight="1"/>
    <row r="506" ht="31.5" customHeight="1"/>
    <row r="508" ht="31.5" customHeight="1"/>
    <row r="510" ht="31.5" customHeight="1"/>
    <row r="514" ht="31.5" customHeight="1"/>
    <row r="516" ht="31.5" customHeight="1"/>
    <row r="518" ht="31.5" customHeight="1"/>
    <row r="522" ht="31.5" customHeight="1"/>
    <row r="524" ht="31.5" customHeight="1"/>
    <row r="525" ht="31.5" customHeight="1"/>
    <row r="529" ht="31.5" customHeight="1"/>
    <row r="531" ht="31.5" customHeight="1"/>
    <row r="537" ht="31.5" customHeight="1"/>
    <row r="541" ht="47.25" customHeight="1"/>
    <row r="547" ht="31.5" customHeight="1"/>
    <row r="551" ht="31.5" customHeight="1"/>
    <row r="557" ht="31.5" customHeight="1"/>
    <row r="559" ht="31.5" customHeight="1"/>
    <row r="561" ht="31.5" customHeight="1"/>
    <row r="571" ht="31.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5" customHeight="1"/>
    <row r="846" ht="15.75" customHeight="1"/>
    <row r="862" ht="15.75" customHeight="1"/>
    <row r="873" ht="15.75" customHeight="1"/>
    <row r="904" ht="15.75" customHeight="1"/>
    <row r="920" ht="15.75" customHeight="1"/>
    <row r="931" ht="15.75" customHeight="1"/>
    <row r="962" ht="15.75" customHeight="1"/>
    <row r="978" ht="15.75" customHeight="1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K977"/>
  <sheetViews>
    <sheetView topLeftCell="A356" workbookViewId="0">
      <selection activeCell="A387" sqref="A387"/>
    </sheetView>
  </sheetViews>
  <sheetFormatPr defaultRowHeight="15"/>
  <cols>
    <col min="1" max="1" width="74.140625" style="203" customWidth="1"/>
    <col min="2" max="2" width="36.5703125" style="204" customWidth="1"/>
    <col min="3" max="1025" width="9.140625" style="205" customWidth="1"/>
  </cols>
  <sheetData>
    <row r="1" spans="1:8" ht="24.75" customHeight="1">
      <c r="A1" s="301" t="str">
        <f>'Форма ОУ Общие сведения '!A2:C2</f>
        <v>Наименование муниципального образования</v>
      </c>
      <c r="B1" s="57" t="str">
        <f>'Форма ОУ Общие сведения '!E2</f>
        <v>Георгиевский</v>
      </c>
    </row>
    <row r="2" spans="1:8">
      <c r="A2" s="301" t="str">
        <f>'Форма ОУ Общие сведения '!A3:C3</f>
        <v xml:space="preserve">Наименование населенного пункта </v>
      </c>
      <c r="B2" s="57" t="str">
        <f>'Форма ОУ Общие сведения '!E3</f>
        <v>село_Краснокумское</v>
      </c>
    </row>
    <row r="3" spans="1:8" ht="51.75">
      <c r="A3" s="301" t="str">
        <f>'Форма ОУ Общие сведения '!A4:C4</f>
        <v>Наименование образовательной организации</v>
      </c>
      <c r="B3" s="57" t="str">
        <f>'Форма ОУ Общие сведения '!E4</f>
        <v>Муниципальное бюджетное общеобразовательное учреждение "Средняя общеобразовательная школа №26 с. Краснкумского</v>
      </c>
    </row>
    <row r="4" spans="1:8">
      <c r="A4" s="301" t="s">
        <v>1320</v>
      </c>
      <c r="B4" s="57" t="str">
        <f>'Форма ОУ Общие сведения '!E5</f>
        <v xml:space="preserve">МБОУ СОШ№26 </v>
      </c>
    </row>
    <row r="5" spans="1:8">
      <c r="A5" s="301" t="str">
        <f>'Форма ОУ Общие сведения '!A6:C6</f>
        <v>Отнесение к группе ОО (кластер)</v>
      </c>
      <c r="B5" s="57">
        <f ca="1">'Форма ОУ Общие сведения '!E6</f>
        <v>8</v>
      </c>
    </row>
    <row r="6" spans="1:8">
      <c r="A6" s="301" t="str">
        <f>'Форма ОУ Общие сведения '!A7:C7</f>
        <v>Вид образовательной организации</v>
      </c>
      <c r="B6" s="57" t="str">
        <f>'Форма ОУ Общие сведения '!E7</f>
        <v>СОШ</v>
      </c>
    </row>
    <row r="7" spans="1:8">
      <c r="A7" s="301" t="str">
        <f>'Форма ОУ Общие сведения '!A8:C8</f>
        <v>Тип учреждения (организации)</v>
      </c>
      <c r="B7" s="57" t="str">
        <f>'Форма ОУ Общие сведения '!E8</f>
        <v>бюджетное</v>
      </c>
      <c r="H7" s="243"/>
    </row>
    <row r="8" spans="1:8">
      <c r="A8" s="301" t="str">
        <f>'Форма ОУ Общие сведения '!A9:C9</f>
        <v xml:space="preserve">Руководитель ОО: фамилия </v>
      </c>
      <c r="B8" s="57" t="str">
        <f>'Форма ОУ Общие сведения '!E9</f>
        <v xml:space="preserve">Стратулат </v>
      </c>
    </row>
    <row r="9" spans="1:8">
      <c r="A9" s="301" t="str">
        <f>'Форма ОУ Общие сведения '!A10:C10</f>
        <v>имя</v>
      </c>
      <c r="B9" s="57" t="str">
        <f>'Форма ОУ Общие сведения '!E10</f>
        <v xml:space="preserve">Елена </v>
      </c>
    </row>
    <row r="10" spans="1:8">
      <c r="A10" s="301" t="str">
        <f>'Форма ОУ Общие сведения '!A11:C11</f>
        <v>отчество</v>
      </c>
      <c r="B10" s="57" t="str">
        <f>'Форма ОУ Общие сведения '!E11</f>
        <v xml:space="preserve"> Васильевна</v>
      </c>
    </row>
    <row r="11" spans="1:8">
      <c r="A11" s="301" t="str">
        <f>'Форма ОУ Общие сведения '!A12:C12</f>
        <v xml:space="preserve">рабочий телефон  8 (ХХХХ) ХХ-ХХ-ХХ (доб) </v>
      </c>
      <c r="B11" s="57" t="str">
        <f>'Форма ОУ Общие сведения '!E12</f>
        <v>8(87951) 48-2-57</v>
      </c>
    </row>
    <row r="12" spans="1:8">
      <c r="A12" s="301" t="str">
        <f>'Форма ОУ Общие сведения '!A13:C13</f>
        <v>адрес электронной почты</v>
      </c>
      <c r="B12" s="57" t="str">
        <f>'Форма ОУ Общие сведения '!E13</f>
        <v>school-26@list.ru</v>
      </c>
    </row>
    <row r="13" spans="1:8">
      <c r="A13" s="301" t="str">
        <f>'Форма ОУ Общие сведения '!A14:C14</f>
        <v>адрес сайта ОО</v>
      </c>
      <c r="B13" s="57" t="str">
        <f>'Форма ОУ Общие сведения '!E14</f>
        <v>https://26320-026georg.edusite.ru/</v>
      </c>
    </row>
    <row r="14" spans="1:8" ht="27" customHeight="1">
      <c r="A14" s="301" t="str">
        <f>'Форма ОУ ФГОС НОО'!A5:B5</f>
        <v xml:space="preserve">Заметитель руководителя, курирующий начальные классы/введение обновленных стандартов: фамилия </v>
      </c>
      <c r="B14" s="57" t="str">
        <f>'Форма ОУ ФГОС НОО'!C5</f>
        <v>Губарева</v>
      </c>
    </row>
    <row r="15" spans="1:8" ht="18.75" customHeight="1">
      <c r="A15" s="301" t="str">
        <f>'Форма ОУ ФГОС НОО'!A6:B6</f>
        <v>имя</v>
      </c>
      <c r="B15" s="57" t="str">
        <f>'Форма ОУ ФГОС НОО'!C6</f>
        <v>Ольга</v>
      </c>
    </row>
    <row r="16" spans="1:8" ht="18.75" customHeight="1">
      <c r="A16" s="301" t="str">
        <f>'Форма ОУ ФГОС НОО'!A7:B7</f>
        <v>отчество</v>
      </c>
      <c r="B16" s="57" t="str">
        <f>'Форма ОУ ФГОС НОО'!C7</f>
        <v>Викторовна</v>
      </c>
    </row>
    <row r="17" spans="1:2">
      <c r="A17" s="301" t="str">
        <f>'Форма ОУ ФГОС НОО'!A8:B8</f>
        <v xml:space="preserve">рабочий телефон  8 (ХХХХ) ХХ-ХХ-ХХ (доб) </v>
      </c>
      <c r="B17" s="57" t="str">
        <f>'Форма ОУ ФГОС НОО'!C8</f>
        <v>8(87951)48-4-37</v>
      </c>
    </row>
    <row r="18" spans="1:2" ht="18.75" customHeight="1">
      <c r="A18" s="301" t="str">
        <f>'Форма ОУ ФГОС НОО'!A9:B9</f>
        <v>адрес электронной почты</v>
      </c>
      <c r="B18" s="57" t="str">
        <f>'Форма ОУ ФГОС НОО'!C9</f>
        <v>olga.gubareva.2014@mail.ru</v>
      </c>
    </row>
    <row r="19" spans="1:2" ht="30" customHeight="1">
      <c r="A19" s="301" t="str">
        <f>'Форма ОУ ФГОС ООО, кадры 5-11'!A5:B5</f>
        <v xml:space="preserve">Заметитель руководителя, курирующий 5-9 классы/введение обновленных стандартов: фамилия </v>
      </c>
      <c r="B19" s="57" t="str">
        <f>'Форма ОУ ФГОС ООО, кадры 5-11'!D5</f>
        <v>Догойда</v>
      </c>
    </row>
    <row r="20" spans="1:2" ht="15.75" customHeight="1">
      <c r="A20" s="301" t="str">
        <f>'Форма ОУ ФГОС ООО, кадры 5-11'!A6:B6</f>
        <v>имя</v>
      </c>
      <c r="B20" s="57" t="str">
        <f>'Форма ОУ ФГОС ООО, кадры 5-11'!D6</f>
        <v>Людмила</v>
      </c>
    </row>
    <row r="21" spans="1:2" ht="15.75" customHeight="1">
      <c r="A21" s="301" t="str">
        <f>'Форма ОУ ФГОС ООО, кадры 5-11'!A7:B7</f>
        <v>отчество</v>
      </c>
      <c r="B21" s="57" t="str">
        <f>'Форма ОУ ФГОС ООО, кадры 5-11'!D7</f>
        <v>Михайловна</v>
      </c>
    </row>
    <row r="22" spans="1:2">
      <c r="A22" s="301" t="str">
        <f>'Форма ОУ ФГОС ООО, кадры 5-11'!A8:B8</f>
        <v xml:space="preserve">рабочий телефон  8 (ХХХХ) ХХ-ХХ-ХХ (доб) </v>
      </c>
      <c r="B22" s="57" t="str">
        <f>'Форма ОУ ФГОС ООО, кадры 5-11'!D8</f>
        <v>8(87951)48-4-37</v>
      </c>
    </row>
    <row r="23" spans="1:2" ht="18.75" customHeight="1">
      <c r="A23" s="301" t="str">
        <f>'Форма ОУ ФГОС ООО, кадры 5-11'!A9:B9</f>
        <v>адрес электронной почты</v>
      </c>
      <c r="B23" s="57" t="str">
        <f>'Форма ОУ ФГОС ООО, кадры 5-11'!D9</f>
        <v>dogoydal@mail.ru</v>
      </c>
    </row>
    <row r="24" spans="1:2" ht="31.5" customHeight="1">
      <c r="A24" s="301" t="str">
        <f>'Форма ОУ  ФГОС СОО'!A6:B6</f>
        <v xml:space="preserve">Заметитель руководителя, курирующий    10-11 классы/ ФГОС СОО:                  фамилия </v>
      </c>
      <c r="B24" s="57" t="str">
        <f>'Форма ОУ  ФГОС СОО'!C6</f>
        <v>Догойда</v>
      </c>
    </row>
    <row r="25" spans="1:2" ht="17.25" customHeight="1">
      <c r="A25" s="301" t="str">
        <f>'Форма ОУ  ФГОС СОО'!A7:B7</f>
        <v>имя</v>
      </c>
      <c r="B25" s="57" t="str">
        <f>'Форма ОУ  ФГОС СОО'!C7</f>
        <v>Людмила</v>
      </c>
    </row>
    <row r="26" spans="1:2" ht="17.25" customHeight="1">
      <c r="A26" s="301" t="str">
        <f>'Форма ОУ  ФГОС СОО'!A8:B8</f>
        <v>отчество</v>
      </c>
      <c r="B26" s="57" t="str">
        <f>'Форма ОУ  ФГОС СОО'!C8</f>
        <v>Михайловна</v>
      </c>
    </row>
    <row r="27" spans="1:2">
      <c r="A27" s="301" t="str">
        <f>'Форма ОУ  ФГОС СОО'!A9:B9</f>
        <v xml:space="preserve">рабочий телефон  8 (ХХХХ) ХХ-ХХ-ХХ (доб) </v>
      </c>
      <c r="B27" s="57" t="str">
        <f>'Форма ОУ  ФГОС СОО'!C9</f>
        <v>8(87951)-48-4-37</v>
      </c>
    </row>
    <row r="28" spans="1:2" ht="17.25" customHeight="1">
      <c r="A28" s="301" t="str">
        <f>'Форма ОУ  ФГОС СОО'!A10:B10</f>
        <v>адрес электронной почты</v>
      </c>
      <c r="B28" s="57" t="str">
        <f>'Форма ОУ  ФГОС СОО'!C10</f>
        <v>dogoydal@mail.ru</v>
      </c>
    </row>
    <row r="29" spans="1:2">
      <c r="A29" s="302" t="str">
        <f>'Форма ОУ Общие сведения '!A15:C15</f>
        <v xml:space="preserve">Общие сведения о детском коллективе </v>
      </c>
      <c r="B29" s="57"/>
    </row>
    <row r="30" spans="1:2">
      <c r="A30" s="301" t="str">
        <f>'Форма ОУ Общие сведения '!A16:C16</f>
        <v>Количество классов, из них:</v>
      </c>
      <c r="B30" s="57">
        <f>'Форма ОУ Общие сведения '!E16</f>
        <v>51</v>
      </c>
    </row>
    <row r="31" spans="1:2">
      <c r="A31" s="301" t="str">
        <f>'Форма ОУ Общие сведения '!A17:C17</f>
        <v xml:space="preserve">количество 1-х классов </v>
      </c>
      <c r="B31" s="57">
        <f>'Форма ОУ Общие сведения '!E17</f>
        <v>5</v>
      </c>
    </row>
    <row r="32" spans="1:2">
      <c r="A32" s="301" t="str">
        <f>'Форма ОУ Общие сведения '!A18:C18</f>
        <v xml:space="preserve">количество 2-х классов </v>
      </c>
      <c r="B32" s="57">
        <f>'Форма ОУ Общие сведения '!E18</f>
        <v>6</v>
      </c>
    </row>
    <row r="33" spans="1:2">
      <c r="A33" s="301" t="str">
        <f>'Форма ОУ Общие сведения '!A19:C19</f>
        <v xml:space="preserve">количество 3-х классов </v>
      </c>
      <c r="B33" s="57">
        <f>'Форма ОУ Общие сведения '!E19</f>
        <v>5</v>
      </c>
    </row>
    <row r="34" spans="1:2">
      <c r="A34" s="301" t="str">
        <f>'Форма ОУ Общие сведения '!A20:C20</f>
        <v xml:space="preserve">количество 4-х классов </v>
      </c>
      <c r="B34" s="57">
        <f>'Форма ОУ Общие сведения '!E20</f>
        <v>5</v>
      </c>
    </row>
    <row r="35" spans="1:2">
      <c r="A35" s="301" t="str">
        <f>'Форма ОУ Общие сведения '!A21:C21</f>
        <v xml:space="preserve">количество 5-х классов </v>
      </c>
      <c r="B35" s="57">
        <f>'Форма ОУ Общие сведения '!E21</f>
        <v>6</v>
      </c>
    </row>
    <row r="36" spans="1:2">
      <c r="A36" s="301" t="str">
        <f>'Форма ОУ Общие сведения '!A22:C22</f>
        <v xml:space="preserve">количество 6-х классов </v>
      </c>
      <c r="B36" s="57">
        <f>'Форма ОУ Общие сведения '!E22</f>
        <v>6</v>
      </c>
    </row>
    <row r="37" spans="1:2">
      <c r="A37" s="301" t="str">
        <f>'Форма ОУ Общие сведения '!A23:C23</f>
        <v xml:space="preserve">количество 7-х классов </v>
      </c>
      <c r="B37" s="57">
        <f>'Форма ОУ Общие сведения '!E23</f>
        <v>6</v>
      </c>
    </row>
    <row r="38" spans="1:2">
      <c r="A38" s="301" t="str">
        <f>'Форма ОУ Общие сведения '!A24:C24</f>
        <v xml:space="preserve">количество 8-х классов </v>
      </c>
      <c r="B38" s="57">
        <f>'Форма ОУ Общие сведения '!E24</f>
        <v>5</v>
      </c>
    </row>
    <row r="39" spans="1:2">
      <c r="A39" s="301" t="str">
        <f>'Форма ОУ Общие сведения '!A25:C25</f>
        <v xml:space="preserve">количество 9-х классов </v>
      </c>
      <c r="B39" s="57">
        <f>'Форма ОУ Общие сведения '!E25</f>
        <v>4</v>
      </c>
    </row>
    <row r="40" spans="1:2">
      <c r="A40" s="301" t="str">
        <f>'Форма ОУ Общие сведения '!A26:C26</f>
        <v xml:space="preserve">количество 10-х классов </v>
      </c>
      <c r="B40" s="57">
        <f>'Форма ОУ Общие сведения '!E26</f>
        <v>2</v>
      </c>
    </row>
    <row r="41" spans="1:2">
      <c r="A41" s="301" t="str">
        <f>'Форма ОУ Общие сведения '!A27:C27</f>
        <v xml:space="preserve">количество 11-х классов </v>
      </c>
      <c r="B41" s="57">
        <f>'Форма ОУ Общие сведения '!E27</f>
        <v>1</v>
      </c>
    </row>
    <row r="42" spans="1:2">
      <c r="A42" s="301" t="str">
        <f>'Форма ОУ Общие сведения '!A28:C28</f>
        <v xml:space="preserve">Количество обучающихся, всего в ОО, из них : </v>
      </c>
      <c r="B42" s="57">
        <f>'Форма ОУ Общие сведения '!E28</f>
        <v>1251</v>
      </c>
    </row>
    <row r="43" spans="1:2">
      <c r="A43" s="301" t="str">
        <f>'Форма ОУ Общие сведения '!A29:C29</f>
        <v>количество обучающихся с ОВЗ</v>
      </c>
      <c r="B43" s="57">
        <f>'Форма ОУ Общие сведения '!E29</f>
        <v>43</v>
      </c>
    </row>
    <row r="44" spans="1:2" ht="15.75" customHeight="1">
      <c r="A44" s="301" t="str">
        <f>'Форма ОУ Общие сведения '!A30:C30</f>
        <v xml:space="preserve">количество детей-инвалидов </v>
      </c>
      <c r="B44" s="57">
        <f>'Форма ОУ Общие сведения '!E30</f>
        <v>22</v>
      </c>
    </row>
    <row r="45" spans="1:2">
      <c r="A45" s="301" t="str">
        <f>'Форма ОУ Общие сведения '!A31:C31</f>
        <v>количество обучающихся в 1-х классах, из них:</v>
      </c>
      <c r="B45" s="57">
        <f>'Форма ОУ Общие сведения '!E31</f>
        <v>145</v>
      </c>
    </row>
    <row r="46" spans="1:2" ht="14.25" customHeight="1">
      <c r="A46" s="301" t="str">
        <f>'Форма ОУ Общие сведения '!A32:C32</f>
        <v>количество обучающихся с ОВЗ</v>
      </c>
      <c r="B46" s="57">
        <f>'Форма ОУ Общие сведения '!E32</f>
        <v>0</v>
      </c>
    </row>
    <row r="47" spans="1:2">
      <c r="A47" s="301" t="str">
        <f>'Форма ОУ Общие сведения '!A33:C33</f>
        <v xml:space="preserve">количество детей-инвалидов </v>
      </c>
      <c r="B47" s="57">
        <f>'Форма ОУ Общие сведения '!E33</f>
        <v>1</v>
      </c>
    </row>
    <row r="48" spans="1:2" ht="16.5" customHeight="1">
      <c r="A48" s="301" t="str">
        <f>'Форма ОУ Общие сведения '!A34:C34</f>
        <v>количество обучающихся во 2-х классах, из них:</v>
      </c>
      <c r="B48" s="57">
        <f>'Форма ОУ Общие сведения '!E34</f>
        <v>162</v>
      </c>
    </row>
    <row r="49" spans="1:2" ht="16.5" customHeight="1">
      <c r="A49" s="301" t="str">
        <f>'Форма ОУ Общие сведения '!A35:C35</f>
        <v>количество обучающихся с ОВЗ</v>
      </c>
      <c r="B49" s="57">
        <f>'Форма ОУ Общие сведения '!E35</f>
        <v>0</v>
      </c>
    </row>
    <row r="50" spans="1:2" ht="16.5" customHeight="1">
      <c r="A50" s="301" t="str">
        <f>'Форма ОУ Общие сведения '!A36:C36</f>
        <v xml:space="preserve">количество детей-инвалидов </v>
      </c>
      <c r="B50" s="57">
        <f>'Форма ОУ Общие сведения '!E36</f>
        <v>2</v>
      </c>
    </row>
    <row r="51" spans="1:2" ht="16.5" customHeight="1">
      <c r="A51" s="301" t="str">
        <f>'Форма ОУ Общие сведения '!A37:C37</f>
        <v>количество обучающихся в 3-х классах, из них:</v>
      </c>
      <c r="B51" s="57">
        <f>'Форма ОУ Общие сведения '!E37</f>
        <v>152</v>
      </c>
    </row>
    <row r="52" spans="1:2" ht="16.5" customHeight="1">
      <c r="A52" s="301" t="str">
        <f>'Форма ОУ Общие сведения '!A38:C38</f>
        <v>количество обучающихся с ОВЗ</v>
      </c>
      <c r="B52" s="57">
        <f>'Форма ОУ Общие сведения '!E38</f>
        <v>0</v>
      </c>
    </row>
    <row r="53" spans="1:2" ht="16.5" customHeight="1">
      <c r="A53" s="301" t="str">
        <f>'Форма ОУ Общие сведения '!A39:C39</f>
        <v xml:space="preserve">количество детей-инвалидов </v>
      </c>
      <c r="B53" s="57">
        <f>'Форма ОУ Общие сведения '!E39</f>
        <v>4</v>
      </c>
    </row>
    <row r="54" spans="1:2" ht="16.5" customHeight="1">
      <c r="A54" s="301" t="str">
        <f>'Форма ОУ Общие сведения '!A40:C40</f>
        <v>количество обучающихся  в 4-х классах, из них:</v>
      </c>
      <c r="B54" s="57">
        <f>'Форма ОУ Общие сведения '!E40</f>
        <v>129</v>
      </c>
    </row>
    <row r="55" spans="1:2" ht="16.5" customHeight="1">
      <c r="A55" s="301" t="str">
        <f>'Форма ОУ Общие сведения '!A41:C41</f>
        <v>количество обучающихся с ОВЗ</v>
      </c>
      <c r="B55" s="57">
        <f>'Форма ОУ Общие сведения '!E41</f>
        <v>0</v>
      </c>
    </row>
    <row r="56" spans="1:2" ht="16.5" customHeight="1">
      <c r="A56" s="301" t="str">
        <f>'Форма ОУ Общие сведения '!A42:C42</f>
        <v xml:space="preserve">количество детей-инвалидов </v>
      </c>
      <c r="B56" s="57">
        <f>'Форма ОУ Общие сведения '!E42</f>
        <v>2</v>
      </c>
    </row>
    <row r="57" spans="1:2" ht="16.5" customHeight="1">
      <c r="A57" s="301" t="str">
        <f>'Форма ОУ Общие сведения '!A43:C43</f>
        <v>количество обучающихся в 5-х классах, из них:</v>
      </c>
      <c r="B57" s="57">
        <f>'Форма ОУ Общие сведения '!E43</f>
        <v>150</v>
      </c>
    </row>
    <row r="58" spans="1:2" ht="16.5" customHeight="1">
      <c r="A58" s="301" t="str">
        <f>'Форма ОУ Общие сведения '!A44:C44</f>
        <v>количество обучающихся с ОВЗ</v>
      </c>
      <c r="B58" s="57">
        <f>'Форма ОУ Общие сведения '!E44</f>
        <v>10</v>
      </c>
    </row>
    <row r="59" spans="1:2" ht="16.5" customHeight="1">
      <c r="A59" s="301" t="str">
        <f>'Форма ОУ Общие сведения '!A45:C45</f>
        <v xml:space="preserve">количество детей-инвалидов </v>
      </c>
      <c r="B59" s="57">
        <f>'Форма ОУ Общие сведения '!E45</f>
        <v>3</v>
      </c>
    </row>
    <row r="60" spans="1:2" ht="16.5" customHeight="1">
      <c r="A60" s="301" t="str">
        <f>'Форма ОУ Общие сведения '!A46:C46</f>
        <v>количество обучающихся в 6-х классах, из них:</v>
      </c>
      <c r="B60" s="57">
        <f>'Форма ОУ Общие сведения '!E46</f>
        <v>129</v>
      </c>
    </row>
    <row r="61" spans="1:2" ht="16.5" customHeight="1">
      <c r="A61" s="301" t="str">
        <f>'Форма ОУ Общие сведения '!A47:C47</f>
        <v>количество обучающихся с ОВЗ</v>
      </c>
      <c r="B61" s="57">
        <f>'Форма ОУ Общие сведения '!E47</f>
        <v>14</v>
      </c>
    </row>
    <row r="62" spans="1:2" ht="16.5" customHeight="1">
      <c r="A62" s="301" t="str">
        <f>'Форма ОУ Общие сведения '!A48:C48</f>
        <v xml:space="preserve">количество детей-инвалидов </v>
      </c>
      <c r="B62" s="57">
        <f>'Форма ОУ Общие сведения '!E48</f>
        <v>1</v>
      </c>
    </row>
    <row r="63" spans="1:2" ht="16.5" customHeight="1">
      <c r="A63" s="301" t="str">
        <f>'Форма ОУ Общие сведения '!A49:C49</f>
        <v>количество обучающихся в 7-х классах, из них:</v>
      </c>
      <c r="B63" s="57">
        <f>'Форма ОУ Общие сведения '!E49</f>
        <v>141</v>
      </c>
    </row>
    <row r="64" spans="1:2" ht="16.5" customHeight="1">
      <c r="A64" s="301" t="str">
        <f>'Форма ОУ Общие сведения '!A50:C50</f>
        <v>количество обучающихся с ОВЗ</v>
      </c>
      <c r="B64" s="57">
        <f>'Форма ОУ Общие сведения '!E50</f>
        <v>9</v>
      </c>
    </row>
    <row r="65" spans="1:2">
      <c r="A65" s="301" t="str">
        <f>'Форма ОУ Общие сведения '!A51:C51</f>
        <v xml:space="preserve">количество детей-инвалидов </v>
      </c>
      <c r="B65" s="57">
        <f>'Форма ОУ Общие сведения '!E51</f>
        <v>3</v>
      </c>
    </row>
    <row r="66" spans="1:2">
      <c r="A66" s="301" t="str">
        <f>'Форма ОУ Общие сведения '!A52:C52</f>
        <v>количество обучающихся в 8-х классах, из них:</v>
      </c>
      <c r="B66" s="57">
        <f>'Форма ОУ Общие сведения '!E52</f>
        <v>94</v>
      </c>
    </row>
    <row r="67" spans="1:2">
      <c r="A67" s="301" t="str">
        <f>'Форма ОУ Общие сведения '!A53:C53</f>
        <v>количество обучающихся с ОВЗ</v>
      </c>
      <c r="B67" s="57">
        <f>'Форма ОУ Общие сведения '!E53</f>
        <v>10</v>
      </c>
    </row>
    <row r="68" spans="1:2">
      <c r="A68" s="301" t="str">
        <f>'Форма ОУ Общие сведения '!A54:C54</f>
        <v xml:space="preserve">количество детей-инвалидов </v>
      </c>
      <c r="B68" s="57">
        <f>'Форма ОУ Общие сведения '!E54</f>
        <v>3</v>
      </c>
    </row>
    <row r="69" spans="1:2">
      <c r="A69" s="301" t="str">
        <f>'Форма ОУ Общие сведения '!A55:C55</f>
        <v>количество обучающихся в 9-х классах, из них:</v>
      </c>
      <c r="B69" s="57">
        <f>'Форма ОУ Общие сведения '!E55</f>
        <v>92</v>
      </c>
    </row>
    <row r="70" spans="1:2">
      <c r="A70" s="301" t="str">
        <f>'Форма ОУ Общие сведения '!A56:C56</f>
        <v>количество обучающихся с ОВЗ</v>
      </c>
      <c r="B70" s="57">
        <f>'Форма ОУ Общие сведения '!E56</f>
        <v>0</v>
      </c>
    </row>
    <row r="71" spans="1:2">
      <c r="A71" s="301" t="str">
        <f>'Форма ОУ Общие сведения '!A57:C57</f>
        <v xml:space="preserve">количество детей-инвалидов </v>
      </c>
      <c r="B71" s="57">
        <f>'Форма ОУ Общие сведения '!E57</f>
        <v>2</v>
      </c>
    </row>
    <row r="72" spans="1:2">
      <c r="A72" s="301" t="str">
        <f>'Форма ОУ Общие сведения '!A58:C58</f>
        <v>количество обучающихся в 10-х классах, из них:</v>
      </c>
      <c r="B72" s="57">
        <f>'Форма ОУ Общие сведения '!E58</f>
        <v>37</v>
      </c>
    </row>
    <row r="73" spans="1:2">
      <c r="A73" s="301" t="str">
        <f>'Форма ОУ Общие сведения '!A59:C59</f>
        <v>количество обучающихся с ОВЗ</v>
      </c>
      <c r="B73" s="57">
        <f>'Форма ОУ Общие сведения '!E59</f>
        <v>0</v>
      </c>
    </row>
    <row r="74" spans="1:2" ht="13.5" customHeight="1">
      <c r="A74" s="301" t="str">
        <f>'Форма ОУ Общие сведения '!A60:C60</f>
        <v xml:space="preserve">количество детей-инвалидов </v>
      </c>
      <c r="B74" s="57">
        <f>'Форма ОУ Общие сведения '!E60</f>
        <v>1</v>
      </c>
    </row>
    <row r="75" spans="1:2" ht="13.5" customHeight="1">
      <c r="A75" s="301" t="str">
        <f>'Форма ОУ Общие сведения '!A61:C61</f>
        <v>количество обучающихся в 11-х классах, из них:</v>
      </c>
      <c r="B75" s="57">
        <f>'Форма ОУ Общие сведения '!E61</f>
        <v>20</v>
      </c>
    </row>
    <row r="76" spans="1:2" ht="13.5" customHeight="1">
      <c r="A76" s="301" t="str">
        <f>'Форма ОУ Общие сведения '!A62:C62</f>
        <v>количество обучающихся с ОВЗ</v>
      </c>
      <c r="B76" s="57">
        <f>'Форма ОУ Общие сведения '!E62</f>
        <v>0</v>
      </c>
    </row>
    <row r="77" spans="1:2" ht="13.5" customHeight="1">
      <c r="A77" s="301" t="str">
        <f>'Форма ОУ Общие сведения '!A63:C63</f>
        <v xml:space="preserve">количество детей-инвалидов </v>
      </c>
      <c r="B77" s="57">
        <f>'Форма ОУ Общие сведения '!E63</f>
        <v>0</v>
      </c>
    </row>
    <row r="78" spans="1:2" ht="13.5" customHeight="1">
      <c r="A78" s="301" t="str">
        <f>'Форма ОУ Общие сведения '!A64:C64</f>
        <v xml:space="preserve">Планируемое количество 1-х  классов на 01 сентября 2022/23 уч. г. </v>
      </c>
      <c r="B78" s="57">
        <f>'Форма ОУ Общие сведения '!E64</f>
        <v>5</v>
      </c>
    </row>
    <row r="79" spans="1:2" ht="13.5" customHeight="1">
      <c r="A79" s="301" t="str">
        <f>'Форма ОУ Общие сведения '!A65:C65</f>
        <v xml:space="preserve">Планируемое количество 5 -х  классов на 01 сентября 2022/23 уч. г. </v>
      </c>
      <c r="B79" s="57">
        <f>'Форма ОУ Общие сведения '!E65</f>
        <v>5</v>
      </c>
    </row>
    <row r="80" spans="1:2" ht="13.5" customHeight="1">
      <c r="A80" s="301" t="s">
        <v>1321</v>
      </c>
      <c r="B80" s="57">
        <f>'Форма ОУ ФГОС НОО'!E28</f>
        <v>143</v>
      </c>
    </row>
    <row r="81" spans="1:4" ht="13.5" customHeight="1">
      <c r="A81" s="301" t="s">
        <v>1322</v>
      </c>
      <c r="B81" s="57">
        <f>'Форма ОУ ФГОС ООО, кадры 5-11'!E65</f>
        <v>136</v>
      </c>
    </row>
    <row r="82" spans="1:4" ht="13.5" customHeight="1">
      <c r="A82" s="301" t="s">
        <v>1323</v>
      </c>
      <c r="B82" s="57">
        <f>'Форма ОУ  ФГОС СОО'!E23</f>
        <v>10</v>
      </c>
    </row>
    <row r="83" spans="1:4" ht="13.5" customHeight="1">
      <c r="A83" s="301" t="s">
        <v>1324</v>
      </c>
      <c r="B83" s="57">
        <f>'Форма ОУ ФГОС НОО'!F28+'Форма ОУ ФГОС ООО, кадры 5-11'!F65+'Форма ОУ  ФГОС СОО'!F23</f>
        <v>140</v>
      </c>
    </row>
    <row r="84" spans="1:4" ht="13.5" customHeight="1">
      <c r="A84" s="301" t="s">
        <v>1099</v>
      </c>
      <c r="B84" s="57">
        <f>'Форма ОУ ФГОС НОО'!G28+'Форма ОУ ФГОС ООО, кадры 5-11'!G65+'Форма ОУ  ФГОС СОО'!G23</f>
        <v>314</v>
      </c>
    </row>
    <row r="85" spans="1:4" ht="13.5" customHeight="1">
      <c r="A85" s="301" t="s">
        <v>1100</v>
      </c>
      <c r="B85" s="57">
        <f>'Форма ОУ ФГОС НОО'!H28+'Форма ОУ ФГОС ООО, кадры 5-11'!H65+'Форма ОУ  ФГОС СОО'!H23</f>
        <v>56</v>
      </c>
    </row>
    <row r="86" spans="1:4" ht="13.5" customHeight="1">
      <c r="A86" s="302" t="s">
        <v>1325</v>
      </c>
      <c r="B86" s="57"/>
    </row>
    <row r="87" spans="1:4" ht="15.75" customHeight="1">
      <c r="A87" s="301" t="s">
        <v>1326</v>
      </c>
      <c r="B87" s="57">
        <f>'Форма ОУ ФГОС НОО'!J28+'Форма ОУ ФГОС НОО'!K28+'Форма ОУ ФГОС НОО'!L28+'Форма ОУ ФГОС ООО, кадры 5-11'!I65+'Форма ОУ ФГОС ООО, кадры 5-11'!J65+'Форма ОУ ФГОС ООО, кадры 5-11'!K65+'Форма ОУ  ФГОС СОО'!I23+'Форма ОУ  ФГОС СОО'!J23+'Форма ОУ  ФГОС СОО'!K23</f>
        <v>5</v>
      </c>
      <c r="D87" s="245">
        <f>B87-B88-B89-B90</f>
        <v>0</v>
      </c>
    </row>
    <row r="88" spans="1:4" ht="15.75" customHeight="1">
      <c r="A88" s="301" t="s">
        <v>1327</v>
      </c>
      <c r="B88" s="57">
        <f>'Форма ОУ ФГОС НОО'!J28+'Форма ОУ ФГОС ООО, кадры 5-11'!I65+'Форма ОУ  ФГОС СОО'!I23</f>
        <v>0</v>
      </c>
    </row>
    <row r="89" spans="1:4" ht="15.75" customHeight="1">
      <c r="A89" s="301" t="s">
        <v>1328</v>
      </c>
      <c r="B89" s="57">
        <f>'Форма ОУ ФГОС НОО'!K28+'Форма ОУ ФГОС ООО, кадры 5-11'!J65+'Форма ОУ  ФГОС СОО'!J23</f>
        <v>5</v>
      </c>
    </row>
    <row r="90" spans="1:4" ht="15.75" customHeight="1">
      <c r="A90" s="301" t="s">
        <v>1167</v>
      </c>
      <c r="B90" s="57">
        <f>'Форма ОУ ФГОС НОО'!L28+'Форма ОУ ФГОС ООО, кадры 5-11'!K65+'Форма ОУ  ФГОС СОО'!K23</f>
        <v>0</v>
      </c>
    </row>
    <row r="91" spans="1:4" ht="13.5" customHeight="1">
      <c r="A91" s="301" t="s">
        <v>1329</v>
      </c>
      <c r="B91" s="57">
        <f>'Форма ОУ ФГОС НОО'!M28+'Форма ОУ ФГОС ООО, кадры 5-11'!L65+'Форма ОУ  ФГОС СОО'!L23</f>
        <v>0</v>
      </c>
    </row>
    <row r="92" spans="1:4" ht="13.5" customHeight="1">
      <c r="A92" s="303" t="s">
        <v>1449</v>
      </c>
      <c r="B92" s="305"/>
      <c r="D92" s="247">
        <f>100-(B92+B93+B94)</f>
        <v>100</v>
      </c>
    </row>
    <row r="93" spans="1:4" ht="13.5" customHeight="1">
      <c r="A93" s="303" t="s">
        <v>1331</v>
      </c>
      <c r="B93" s="305"/>
    </row>
    <row r="94" spans="1:4" ht="13.5" customHeight="1">
      <c r="A94" s="303" t="s">
        <v>1332</v>
      </c>
      <c r="B94" s="324"/>
    </row>
    <row r="95" spans="1:4" ht="30" customHeight="1">
      <c r="A95" s="301" t="s">
        <v>1450</v>
      </c>
      <c r="B95" s="305">
        <f>('Форма ОУ ФГОС НОО'!N28+'Форма ОУ ФГОС ООО, кадры 5-11'!M65+'Форма ОУ  ФГОС СОО'!M23)/B42*100</f>
        <v>100</v>
      </c>
      <c r="D95" s="249">
        <f>100-B95-B96</f>
        <v>0</v>
      </c>
    </row>
    <row r="96" spans="1:4" ht="13.5" customHeight="1">
      <c r="A96" s="301" t="s">
        <v>1334</v>
      </c>
      <c r="B96" s="305">
        <f>('Форма ОУ ФГОС НОО'!O28+'Форма ОУ ФГОС ООО, кадры 5-11'!N65+'Форма ОУ  ФГОС СОО'!N23)/B42*100</f>
        <v>0</v>
      </c>
    </row>
    <row r="97" spans="1:2" ht="13.5" customHeight="1">
      <c r="A97" s="306" t="s">
        <v>1335</v>
      </c>
      <c r="B97" s="57"/>
    </row>
    <row r="98" spans="1:2" ht="13.5" customHeight="1">
      <c r="A98" s="307" t="s">
        <v>1451</v>
      </c>
      <c r="B98" s="305"/>
    </row>
    <row r="99" spans="1:2" ht="13.5" customHeight="1">
      <c r="A99" s="308" t="s">
        <v>983</v>
      </c>
      <c r="B99" s="305"/>
    </row>
    <row r="100" spans="1:2" ht="13.5" customHeight="1">
      <c r="A100" s="308" t="s">
        <v>987</v>
      </c>
      <c r="B100" s="305"/>
    </row>
    <row r="101" spans="1:2" ht="13.5" customHeight="1">
      <c r="A101" s="308" t="s">
        <v>991</v>
      </c>
      <c r="B101" s="305"/>
    </row>
    <row r="102" spans="1:2" ht="13.5" customHeight="1">
      <c r="A102" s="308" t="s">
        <v>995</v>
      </c>
      <c r="B102" s="305"/>
    </row>
    <row r="103" spans="1:2" ht="13.5" customHeight="1">
      <c r="A103" s="308" t="s">
        <v>998</v>
      </c>
      <c r="B103" s="305"/>
    </row>
    <row r="104" spans="1:2" ht="13.5" customHeight="1">
      <c r="A104" s="308" t="s">
        <v>1000</v>
      </c>
      <c r="B104" s="305"/>
    </row>
    <row r="105" spans="1:2" ht="13.5" customHeight="1">
      <c r="A105" s="308" t="s">
        <v>1001</v>
      </c>
      <c r="B105" s="305"/>
    </row>
    <row r="106" spans="1:2" ht="13.5" customHeight="1">
      <c r="A106" s="308" t="s">
        <v>1002</v>
      </c>
      <c r="B106" s="305"/>
    </row>
    <row r="107" spans="1:2" ht="13.5" customHeight="1">
      <c r="A107" s="308" t="s">
        <v>1003</v>
      </c>
      <c r="B107" s="305"/>
    </row>
    <row r="108" spans="1:2" ht="13.5" customHeight="1">
      <c r="A108" s="308" t="s">
        <v>1004</v>
      </c>
      <c r="B108" s="305"/>
    </row>
    <row r="109" spans="1:2" ht="41.25" customHeight="1">
      <c r="A109" s="310" t="s">
        <v>1455</v>
      </c>
      <c r="B109" s="57">
        <f>COUNTIF('Форма ОУ ФГОС НОО'!$R29:$R$88,Лист5!H24)+COUNTIF('Форма ОУ ФГОС НОО'!$S29:$S$88,Лист5!H24)</f>
        <v>0</v>
      </c>
    </row>
    <row r="110" spans="1:2" ht="13.5" customHeight="1">
      <c r="A110" s="311" t="s">
        <v>985</v>
      </c>
      <c r="B110" s="57">
        <f>COUNTIF('Форма ОУ ФГОС НОО'!$R30:$R$88,Лист5!H25)+COUNTIF('Форма ОУ ФГОС НОО'!$S30:$S$88,Лист5!H25)</f>
        <v>0</v>
      </c>
    </row>
    <row r="111" spans="1:2" ht="13.5" customHeight="1">
      <c r="A111" s="311" t="s">
        <v>989</v>
      </c>
      <c r="B111" s="57">
        <f>COUNTIF('Форма ОУ ФГОС НОО'!$R31:$R$88,Лист5!H26)+COUNTIF('Форма ОУ ФГОС НОО'!$S31:$S$88,Лист5!H26)</f>
        <v>0</v>
      </c>
    </row>
    <row r="112" spans="1:2" ht="42" customHeight="1">
      <c r="A112" s="310" t="s">
        <v>1456</v>
      </c>
      <c r="B112" s="57"/>
    </row>
    <row r="113" spans="1:2" ht="13.5" customHeight="1">
      <c r="A113" s="301" t="s">
        <v>1014</v>
      </c>
      <c r="B113" s="57"/>
    </row>
    <row r="114" spans="1:2" ht="13.5" customHeight="1">
      <c r="A114" s="301" t="s">
        <v>985</v>
      </c>
      <c r="B114" s="57"/>
    </row>
    <row r="115" spans="1:2" ht="13.5" customHeight="1">
      <c r="A115" s="301" t="s">
        <v>1017</v>
      </c>
      <c r="B115" s="57"/>
    </row>
    <row r="116" spans="1:2" ht="13.5" customHeight="1">
      <c r="A116" s="301" t="s">
        <v>1019</v>
      </c>
      <c r="B116" s="57"/>
    </row>
    <row r="117" spans="1:2" ht="13.5" customHeight="1">
      <c r="A117" s="301" t="s">
        <v>1020</v>
      </c>
      <c r="B117" s="57"/>
    </row>
    <row r="118" spans="1:2" ht="13.5" customHeight="1">
      <c r="A118" s="301" t="s">
        <v>1021</v>
      </c>
      <c r="B118" s="57"/>
    </row>
    <row r="119" spans="1:2" ht="13.5" customHeight="1">
      <c r="A119" s="301" t="s">
        <v>1022</v>
      </c>
      <c r="B119" s="57"/>
    </row>
    <row r="120" spans="1:2" ht="13.5" customHeight="1">
      <c r="A120" s="301" t="s">
        <v>1023</v>
      </c>
      <c r="B120" s="57"/>
    </row>
    <row r="121" spans="1:2" ht="13.5" customHeight="1">
      <c r="A121" s="301" t="s">
        <v>1024</v>
      </c>
      <c r="B121" s="57"/>
    </row>
    <row r="122" spans="1:2" ht="39.75" customHeight="1">
      <c r="A122" s="310" t="s">
        <v>1547</v>
      </c>
      <c r="B122" s="57"/>
    </row>
    <row r="123" spans="1:2" ht="13.5" customHeight="1">
      <c r="A123" s="301" t="s">
        <v>1030</v>
      </c>
      <c r="B123" s="57"/>
    </row>
    <row r="124" spans="1:2" ht="13.5" customHeight="1">
      <c r="A124" s="301" t="s">
        <v>1032</v>
      </c>
      <c r="B124" s="57"/>
    </row>
    <row r="125" spans="1:2" ht="13.5" customHeight="1">
      <c r="A125" s="301" t="s">
        <v>1034</v>
      </c>
      <c r="B125" s="57"/>
    </row>
    <row r="126" spans="1:2" ht="13.5" customHeight="1">
      <c r="A126" s="301" t="s">
        <v>1036</v>
      </c>
      <c r="B126" s="57"/>
    </row>
    <row r="127" spans="1:2" ht="13.5" customHeight="1">
      <c r="A127" s="301" t="s">
        <v>1037</v>
      </c>
      <c r="B127" s="57"/>
    </row>
    <row r="128" spans="1:2" ht="13.5" customHeight="1">
      <c r="A128" s="301" t="s">
        <v>1038</v>
      </c>
      <c r="B128" s="57"/>
    </row>
    <row r="129" spans="1:2" ht="13.5" customHeight="1">
      <c r="A129" s="301" t="s">
        <v>1039</v>
      </c>
      <c r="B129" s="57"/>
    </row>
    <row r="130" spans="1:2" ht="13.5" customHeight="1">
      <c r="A130" s="301" t="s">
        <v>1040</v>
      </c>
      <c r="B130" s="57"/>
    </row>
    <row r="131" spans="1:2" ht="13.5" customHeight="1">
      <c r="A131" s="301" t="s">
        <v>1041</v>
      </c>
      <c r="B131" s="57"/>
    </row>
    <row r="132" spans="1:2" ht="13.5" customHeight="1">
      <c r="A132" s="301" t="s">
        <v>1042</v>
      </c>
      <c r="B132" s="57"/>
    </row>
    <row r="133" spans="1:2" ht="13.5" customHeight="1">
      <c r="A133" s="301" t="s">
        <v>1043</v>
      </c>
      <c r="B133" s="57"/>
    </row>
    <row r="134" spans="1:2" ht="13.5" customHeight="1">
      <c r="A134" s="301" t="s">
        <v>1044</v>
      </c>
      <c r="B134" s="57"/>
    </row>
    <row r="135" spans="1:2" ht="13.5" customHeight="1">
      <c r="A135" s="301" t="s">
        <v>1045</v>
      </c>
      <c r="B135" s="57"/>
    </row>
    <row r="136" spans="1:2" ht="13.5" customHeight="1">
      <c r="A136" s="301" t="s">
        <v>1046</v>
      </c>
      <c r="B136" s="57"/>
    </row>
    <row r="137" spans="1:2" ht="13.5" customHeight="1">
      <c r="A137" s="312" t="s">
        <v>1458</v>
      </c>
      <c r="B137" s="57"/>
    </row>
    <row r="138" spans="1:2" ht="13.5" customHeight="1">
      <c r="A138" s="301" t="s">
        <v>1348</v>
      </c>
      <c r="B138" s="57"/>
    </row>
    <row r="139" spans="1:2" ht="13.5" customHeight="1">
      <c r="A139" s="301" t="s">
        <v>1349</v>
      </c>
      <c r="B139" s="57"/>
    </row>
    <row r="140" spans="1:2" ht="13.5" customHeight="1">
      <c r="A140" s="301" t="s">
        <v>1350</v>
      </c>
      <c r="B140" s="57"/>
    </row>
    <row r="141" spans="1:2" ht="13.5" customHeight="1">
      <c r="A141" s="301" t="s">
        <v>1351</v>
      </c>
      <c r="B141" s="57"/>
    </row>
    <row r="142" spans="1:2" ht="13.5" customHeight="1">
      <c r="A142" s="301" t="s">
        <v>1352</v>
      </c>
      <c r="B142" s="57"/>
    </row>
    <row r="143" spans="1:2" ht="13.5" customHeight="1">
      <c r="A143" s="301" t="s">
        <v>1353</v>
      </c>
      <c r="B143" s="57"/>
    </row>
    <row r="144" spans="1:2" ht="13.5" customHeight="1">
      <c r="A144" s="301" t="s">
        <v>1354</v>
      </c>
      <c r="B144" s="57"/>
    </row>
    <row r="145" spans="1:4" ht="13.5" customHeight="1">
      <c r="A145" s="301" t="s">
        <v>1355</v>
      </c>
      <c r="B145" s="57"/>
    </row>
    <row r="146" spans="1:4" ht="13.5" customHeight="1">
      <c r="A146" s="301" t="s">
        <v>1356</v>
      </c>
      <c r="B146" s="57"/>
    </row>
    <row r="147" spans="1:4" ht="13.5" customHeight="1">
      <c r="A147" s="301" t="s">
        <v>1357</v>
      </c>
      <c r="B147" s="57"/>
    </row>
    <row r="148" spans="1:4" ht="20.25" customHeight="1">
      <c r="A148" s="302" t="s">
        <v>1358</v>
      </c>
      <c r="B148" s="57"/>
    </row>
    <row r="149" spans="1:4" ht="13.5" customHeight="1">
      <c r="A149" s="301" t="s">
        <v>1459</v>
      </c>
      <c r="B149" s="57"/>
    </row>
    <row r="150" spans="1:4" ht="13.5" customHeight="1">
      <c r="A150" s="301" t="s">
        <v>1460</v>
      </c>
      <c r="B150" s="57"/>
      <c r="C150" s="205">
        <v>70.680000000000007</v>
      </c>
      <c r="D150" s="205" t="s">
        <v>1548</v>
      </c>
    </row>
    <row r="151" spans="1:4" ht="13.5" customHeight="1">
      <c r="A151" s="301" t="s">
        <v>1461</v>
      </c>
      <c r="B151" s="57"/>
    </row>
    <row r="152" spans="1:4" ht="13.5" customHeight="1">
      <c r="A152" s="301" t="s">
        <v>1462</v>
      </c>
      <c r="B152" s="57"/>
    </row>
    <row r="153" spans="1:4" ht="13.5" customHeight="1">
      <c r="A153" s="301" t="s">
        <v>1463</v>
      </c>
      <c r="B153" s="57"/>
    </row>
    <row r="154" spans="1:4" ht="13.5" customHeight="1">
      <c r="A154" s="301" t="s">
        <v>1464</v>
      </c>
      <c r="B154" s="57"/>
    </row>
    <row r="155" spans="1:4" ht="13.5" customHeight="1">
      <c r="A155" s="313" t="s">
        <v>1365</v>
      </c>
      <c r="B155" s="57"/>
    </row>
    <row r="156" spans="1:4" ht="27" customHeight="1">
      <c r="A156" s="310" t="s">
        <v>1465</v>
      </c>
      <c r="B156" s="57"/>
    </row>
    <row r="157" spans="1:4" ht="19.5" customHeight="1">
      <c r="A157" s="310" t="s">
        <v>1367</v>
      </c>
      <c r="B157" s="57"/>
    </row>
    <row r="158" spans="1:4" ht="27" customHeight="1">
      <c r="A158" s="310" t="s">
        <v>1466</v>
      </c>
      <c r="B158" s="57"/>
    </row>
    <row r="159" spans="1:4" ht="19.5" customHeight="1">
      <c r="A159" s="310" t="s">
        <v>1367</v>
      </c>
      <c r="B159" s="57"/>
    </row>
    <row r="160" spans="1:4" ht="27" customHeight="1">
      <c r="A160" s="310" t="s">
        <v>1467</v>
      </c>
      <c r="B160" s="57"/>
    </row>
    <row r="161" spans="1:2" ht="27" customHeight="1">
      <c r="A161" s="310" t="s">
        <v>1367</v>
      </c>
      <c r="B161" s="57"/>
    </row>
    <row r="162" spans="1:2" ht="27" customHeight="1">
      <c r="A162" s="310" t="s">
        <v>1468</v>
      </c>
      <c r="B162" s="57"/>
    </row>
    <row r="163" spans="1:2" ht="27" customHeight="1">
      <c r="A163" s="310" t="s">
        <v>1367</v>
      </c>
      <c r="B163" s="57"/>
    </row>
    <row r="164" spans="1:2" ht="27" customHeight="1">
      <c r="A164" s="310" t="s">
        <v>1469</v>
      </c>
      <c r="B164" s="57"/>
    </row>
    <row r="165" spans="1:2" ht="27" customHeight="1">
      <c r="A165" s="310" t="s">
        <v>1367</v>
      </c>
      <c r="B165" s="57"/>
    </row>
    <row r="166" spans="1:2" ht="27.75" customHeight="1">
      <c r="A166" s="310" t="s">
        <v>1470</v>
      </c>
      <c r="B166" s="57"/>
    </row>
    <row r="167" spans="1:2" ht="27.75" customHeight="1">
      <c r="A167" s="310" t="s">
        <v>1367</v>
      </c>
      <c r="B167" s="57"/>
    </row>
    <row r="168" spans="1:2" s="222" customFormat="1" ht="27.75" customHeight="1">
      <c r="A168" s="310" t="s">
        <v>1471</v>
      </c>
      <c r="B168" s="57"/>
    </row>
    <row r="169" spans="1:2" s="222" customFormat="1" ht="27.75" customHeight="1">
      <c r="A169" s="310" t="s">
        <v>1367</v>
      </c>
      <c r="B169" s="57"/>
    </row>
    <row r="170" spans="1:2" s="222" customFormat="1" ht="27.75" customHeight="1">
      <c r="A170" s="310" t="s">
        <v>1472</v>
      </c>
      <c r="B170" s="57"/>
    </row>
    <row r="171" spans="1:2" s="222" customFormat="1" ht="27.75" customHeight="1">
      <c r="A171" s="310" t="s">
        <v>1367</v>
      </c>
      <c r="B171" s="57"/>
    </row>
    <row r="172" spans="1:2" s="222" customFormat="1" ht="27.75" customHeight="1">
      <c r="A172" s="310" t="s">
        <v>1473</v>
      </c>
      <c r="B172" s="57"/>
    </row>
    <row r="173" spans="1:2" s="222" customFormat="1" ht="27.75" customHeight="1">
      <c r="A173" s="310" t="s">
        <v>1367</v>
      </c>
      <c r="B173" s="57"/>
    </row>
    <row r="174" spans="1:2" s="222" customFormat="1" ht="27.75" customHeight="1">
      <c r="A174" s="310" t="s">
        <v>1474</v>
      </c>
      <c r="B174" s="57"/>
    </row>
    <row r="175" spans="1:2" s="222" customFormat="1" ht="27.75" customHeight="1">
      <c r="A175" s="310" t="s">
        <v>1367</v>
      </c>
      <c r="B175" s="57"/>
    </row>
    <row r="176" spans="1:2" s="222" customFormat="1" ht="27.75" customHeight="1">
      <c r="A176" s="310" t="s">
        <v>1475</v>
      </c>
      <c r="B176" s="57"/>
    </row>
    <row r="177" spans="1:2" s="222" customFormat="1" ht="27.75" customHeight="1">
      <c r="A177" s="310" t="s">
        <v>1367</v>
      </c>
      <c r="B177" s="57"/>
    </row>
    <row r="178" spans="1:2" s="222" customFormat="1" ht="27.75" customHeight="1">
      <c r="A178" s="310" t="s">
        <v>1476</v>
      </c>
      <c r="B178" s="57"/>
    </row>
    <row r="179" spans="1:2" s="222" customFormat="1" ht="27.75" customHeight="1">
      <c r="A179" s="310" t="s">
        <v>1367</v>
      </c>
      <c r="B179" s="57"/>
    </row>
    <row r="180" spans="1:2" ht="18.75" customHeight="1">
      <c r="A180" s="301" t="s">
        <v>1379</v>
      </c>
      <c r="B180" s="57"/>
    </row>
    <row r="181" spans="1:2" ht="18.75" customHeight="1">
      <c r="A181" s="301" t="s">
        <v>1380</v>
      </c>
      <c r="B181" s="57"/>
    </row>
    <row r="182" spans="1:2" ht="18.75" customHeight="1">
      <c r="A182" s="301" t="s">
        <v>1477</v>
      </c>
      <c r="B182" s="57"/>
    </row>
    <row r="183" spans="1:2" ht="18.75" customHeight="1">
      <c r="A183" s="302" t="str">
        <f>'Форма ОУ Общие сведения '!A66:C66</f>
        <v>Сведения о педагогических работниках</v>
      </c>
      <c r="B183" s="57"/>
    </row>
    <row r="184" spans="1:2" ht="18.75" customHeight="1">
      <c r="A184" s="301" t="str">
        <f>'Форма ОУ Общие сведения '!A67:C67</f>
        <v xml:space="preserve">Количество педагогических  работников, из них: </v>
      </c>
      <c r="B184" s="57">
        <f>'Форма ОУ Общие сведения '!E67</f>
        <v>57</v>
      </c>
    </row>
    <row r="185" spans="1:2" ht="18.75" customHeight="1">
      <c r="A185" s="301" t="s">
        <v>1382</v>
      </c>
      <c r="B185" s="57">
        <f>'Форма ОУ Общие сведения '!E68/'Форма ОУ Общие сведения '!$E$67*100</f>
        <v>1.7543859649122806</v>
      </c>
    </row>
    <row r="186" spans="1:2" ht="17.25" customHeight="1">
      <c r="A186" s="314" t="s">
        <v>1383</v>
      </c>
      <c r="B186" s="57">
        <f>'Форма ОУ Общие сведения '!E69</f>
        <v>54</v>
      </c>
    </row>
    <row r="187" spans="1:2" ht="18.75" customHeight="1">
      <c r="A187" s="314" t="s">
        <v>1549</v>
      </c>
      <c r="B187" s="315">
        <f>'Форма ОУ Общие сведения '!E70/'Форма ОУ Общие сведения '!$E$69*100</f>
        <v>0</v>
      </c>
    </row>
    <row r="188" spans="1:2" ht="32.25" customHeight="1">
      <c r="A188" s="301" t="s">
        <v>848</v>
      </c>
      <c r="B188" s="315">
        <f>'Форма ОУ Общие сведения '!E71/'Форма ОУ Общие сведения '!$E$69*100</f>
        <v>72.222222222222214</v>
      </c>
    </row>
    <row r="189" spans="1:2" ht="18.75" customHeight="1">
      <c r="A189" s="314" t="s">
        <v>849</v>
      </c>
      <c r="B189" s="315">
        <f>'Форма ОУ Общие сведения '!E72/'Форма ОУ Общие сведения '!$E$69*100</f>
        <v>7.4074074074074066</v>
      </c>
    </row>
    <row r="190" spans="1:2">
      <c r="A190" s="314" t="s">
        <v>1480</v>
      </c>
      <c r="B190" s="315">
        <f>'Форма ОУ Общие сведения '!E73/'Форма ОУ Общие сведения '!$E$69*100</f>
        <v>0</v>
      </c>
    </row>
    <row r="191" spans="1:2" ht="33.75" customHeight="1">
      <c r="A191" s="301" t="s">
        <v>851</v>
      </c>
      <c r="B191" s="315">
        <f>'Форма ОУ Общие сведения '!E74/'Форма ОУ Общие сведения '!$E$69*100</f>
        <v>9.2592592592592595</v>
      </c>
    </row>
    <row r="192" spans="1:2" ht="33.75" customHeight="1">
      <c r="A192" s="301" t="s">
        <v>852</v>
      </c>
      <c r="B192" s="315">
        <f>'Форма ОУ Общие сведения '!E75/'Форма ОУ Общие сведения '!$E$69*100</f>
        <v>5.5555555555555554</v>
      </c>
    </row>
    <row r="193" spans="1:2" ht="33.75" customHeight="1">
      <c r="A193" s="301" t="s">
        <v>853</v>
      </c>
      <c r="B193" s="315">
        <f>'Форма ОУ Общие сведения '!E76/'Форма ОУ Общие сведения '!$E$69*100</f>
        <v>5.5555555555555554</v>
      </c>
    </row>
    <row r="194" spans="1:2" ht="33.75" customHeight="1">
      <c r="A194" s="301" t="s">
        <v>854</v>
      </c>
      <c r="B194" s="315">
        <f>'Форма ОУ Общие сведения '!E77/'Форма ОУ Общие сведения '!$E$69*100</f>
        <v>0</v>
      </c>
    </row>
    <row r="195" spans="1:2" ht="18" customHeight="1">
      <c r="A195" s="314" t="s">
        <v>855</v>
      </c>
      <c r="B195" s="315">
        <f>'Форма ОУ Общие сведения '!E78/'Форма ОУ Общие сведения '!$E$69*100</f>
        <v>0</v>
      </c>
    </row>
    <row r="196" spans="1:2" ht="18" customHeight="1">
      <c r="A196" s="314" t="s">
        <v>1386</v>
      </c>
      <c r="B196" s="315">
        <f>'Форма ОУ Общие сведения '!E79/'Форма ОУ Общие сведения '!$E$69*100</f>
        <v>9.2592592592592595</v>
      </c>
    </row>
    <row r="197" spans="1:2" ht="18" customHeight="1">
      <c r="A197" s="314" t="s">
        <v>857</v>
      </c>
      <c r="B197" s="315">
        <f>'Форма ОУ Общие сведения '!E80/'Форма ОУ Общие сведения '!$E$69*100</f>
        <v>3.7037037037037033</v>
      </c>
    </row>
    <row r="198" spans="1:2" ht="18" customHeight="1">
      <c r="A198" s="314" t="s">
        <v>858</v>
      </c>
      <c r="B198" s="315">
        <f>'Форма ОУ Общие сведения '!E81/'Форма ОУ Общие сведения '!$E$69*100</f>
        <v>7.4074074074074066</v>
      </c>
    </row>
    <row r="199" spans="1:2" ht="18" customHeight="1">
      <c r="A199" s="314" t="s">
        <v>859</v>
      </c>
      <c r="B199" s="315">
        <f>'Форма ОУ Общие сведения '!E82/'Форма ОУ Общие сведения '!$E$69*100</f>
        <v>16.666666666666664</v>
      </c>
    </row>
    <row r="200" spans="1:2" ht="18" customHeight="1">
      <c r="A200" s="314" t="s">
        <v>860</v>
      </c>
      <c r="B200" s="315">
        <f>'Форма ОУ Общие сведения '!E83/'Форма ОУ Общие сведения '!$E$69*100</f>
        <v>5.5555555555555554</v>
      </c>
    </row>
    <row r="201" spans="1:2" ht="18" customHeight="1">
      <c r="A201" s="314" t="s">
        <v>861</v>
      </c>
      <c r="B201" s="315">
        <f>'Форма ОУ Общие сведения '!E84/'Форма ОУ Общие сведения '!$E$69*100</f>
        <v>11.111111111111111</v>
      </c>
    </row>
    <row r="202" spans="1:2" ht="18" customHeight="1">
      <c r="A202" s="314" t="s">
        <v>862</v>
      </c>
      <c r="B202" s="315">
        <f>'Форма ОУ Общие сведения '!E85/'Форма ОУ Общие сведения '!$E$69*100</f>
        <v>12.962962962962962</v>
      </c>
    </row>
    <row r="203" spans="1:2" ht="18" customHeight="1">
      <c r="A203" s="314" t="s">
        <v>863</v>
      </c>
      <c r="B203" s="315">
        <f>'Форма ОУ Общие сведения '!E86/'Форма ОУ Общие сведения '!$E$69*100</f>
        <v>11.111111111111111</v>
      </c>
    </row>
    <row r="204" spans="1:2" ht="18" customHeight="1">
      <c r="A204" s="314" t="s">
        <v>864</v>
      </c>
      <c r="B204" s="315">
        <f>'Форма ОУ Общие сведения '!E87/'Форма ОУ Общие сведения '!$E$69*100</f>
        <v>22.222222222222221</v>
      </c>
    </row>
    <row r="205" spans="1:2" ht="18" customHeight="1">
      <c r="A205" s="314" t="s">
        <v>1387</v>
      </c>
      <c r="B205" s="315">
        <f>'Форма ОУ Общие сведения '!E88/'Форма ОУ Общие сведения '!$E$69*100</f>
        <v>0</v>
      </c>
    </row>
    <row r="206" spans="1:2" ht="18" customHeight="1">
      <c r="A206" s="314" t="s">
        <v>861</v>
      </c>
      <c r="B206" s="315">
        <f>'Форма ОУ Общие сведения '!E89/'Форма ОУ Общие сведения '!$E$69*100</f>
        <v>7.4074074074074066</v>
      </c>
    </row>
    <row r="207" spans="1:2" ht="18" customHeight="1">
      <c r="A207" s="314" t="s">
        <v>866</v>
      </c>
      <c r="B207" s="315">
        <f>'Форма ОУ Общие сведения '!E90/'Форма ОУ Общие сведения '!$E$69*100</f>
        <v>12.962962962962962</v>
      </c>
    </row>
    <row r="208" spans="1:2" ht="18" customHeight="1">
      <c r="A208" s="314" t="s">
        <v>867</v>
      </c>
      <c r="B208" s="315">
        <f>'Форма ОУ Общие сведения '!E91/'Форма ОУ Общие сведения '!$E$69*100</f>
        <v>25.925925925925924</v>
      </c>
    </row>
    <row r="209" spans="1:2" ht="18" customHeight="1">
      <c r="A209" s="314" t="s">
        <v>868</v>
      </c>
      <c r="B209" s="315">
        <f>'Форма ОУ Общие сведения '!E92/'Форма ОУ Общие сведения '!$E$69*100</f>
        <v>25.925925925925924</v>
      </c>
    </row>
    <row r="210" spans="1:2" ht="18" customHeight="1">
      <c r="A210" s="314" t="s">
        <v>869</v>
      </c>
      <c r="B210" s="315">
        <f>'Форма ОУ Общие сведения '!E93/'Форма ОУ Общие сведения '!$E$69*100</f>
        <v>16.666666666666664</v>
      </c>
    </row>
    <row r="211" spans="1:2" ht="18" customHeight="1">
      <c r="A211" s="314" t="s">
        <v>870</v>
      </c>
      <c r="B211" s="315">
        <f>'Форма ОУ Общие сведения '!E94/'Форма ОУ Общие сведения '!$E$69*100</f>
        <v>11.111111111111111</v>
      </c>
    </row>
    <row r="212" spans="1:2" ht="18" customHeight="1">
      <c r="A212" s="314" t="s">
        <v>1388</v>
      </c>
      <c r="B212" s="315">
        <f>'Форма ОУ Общие сведения '!E95/'Форма ОУ Общие сведения '!$E$69*100</f>
        <v>38.888888888888893</v>
      </c>
    </row>
    <row r="213" spans="1:2" ht="18" customHeight="1">
      <c r="A213" s="314" t="s">
        <v>1389</v>
      </c>
      <c r="B213" s="315">
        <f>'Форма ОУ Общие сведения '!E96/'Форма ОУ Общие сведения '!$E$69*100</f>
        <v>31.481481481481481</v>
      </c>
    </row>
    <row r="214" spans="1:2" ht="18" customHeight="1">
      <c r="A214" s="314" t="s">
        <v>1390</v>
      </c>
      <c r="B214" s="315">
        <f>'Форма ОУ Общие сведения '!E97/'Форма ОУ Общие сведения '!$E$69*100</f>
        <v>0</v>
      </c>
    </row>
    <row r="215" spans="1:2" ht="18.75" customHeight="1">
      <c r="A215" s="314" t="s">
        <v>874</v>
      </c>
      <c r="B215" s="315">
        <f>'Форма ОУ Общие сведения '!E98/'Форма ОУ Общие сведения '!$E$69*100</f>
        <v>1.8518518518518516</v>
      </c>
    </row>
    <row r="216" spans="1:2" ht="30.75" customHeight="1">
      <c r="A216" s="314" t="s">
        <v>875</v>
      </c>
      <c r="B216" s="315">
        <f>'Форма ОУ Общие сведения '!E99/'Форма ОУ Общие сведения '!$E$69*100</f>
        <v>3.7037037037037033</v>
      </c>
    </row>
    <row r="217" spans="1:2" ht="15" customHeight="1">
      <c r="A217" s="314" t="s">
        <v>876</v>
      </c>
      <c r="B217" s="315">
        <f>'Форма ОУ Общие сведения '!E100/'Форма ОУ Общие сведения '!$E$69*100</f>
        <v>11.111111111111111</v>
      </c>
    </row>
    <row r="218" spans="1:2" ht="31.5" customHeight="1">
      <c r="A218" s="314" t="s">
        <v>877</v>
      </c>
      <c r="B218" s="315">
        <f>'Форма ОУ Общие сведения '!E101/'Форма ОУ Общие сведения '!$E$69*100</f>
        <v>24.074074074074073</v>
      </c>
    </row>
    <row r="219" spans="1:2" ht="30" customHeight="1">
      <c r="A219" s="314" t="s">
        <v>878</v>
      </c>
      <c r="B219" s="315">
        <f>'Форма ОУ Общие сведения '!E102/'Форма ОУ Общие сведения '!$E$69*100</f>
        <v>12.962962962962962</v>
      </c>
    </row>
    <row r="220" spans="1:2">
      <c r="A220" s="314" t="s">
        <v>879</v>
      </c>
      <c r="B220" s="315">
        <f>'Форма ОУ Общие сведения '!E103/'Форма ОУ Общие сведения '!$E$69*100</f>
        <v>25.925925925925924</v>
      </c>
    </row>
    <row r="221" spans="1:2">
      <c r="A221" s="314" t="s">
        <v>880</v>
      </c>
      <c r="B221" s="315">
        <f>'Форма ОУ Общие сведения '!E104/'Форма ОУ Общие сведения '!$E$69*100</f>
        <v>20.37037037037037</v>
      </c>
    </row>
    <row r="222" spans="1:2" ht="17.25" customHeight="1">
      <c r="A222" s="314" t="s">
        <v>881</v>
      </c>
      <c r="B222" s="315">
        <f>'Форма ОУ Общие сведения '!E105/'Форма ОУ Общие сведения '!$E$69*100</f>
        <v>0</v>
      </c>
    </row>
    <row r="223" spans="1:2" ht="17.25" customHeight="1">
      <c r="A223" s="314" t="s">
        <v>1391</v>
      </c>
      <c r="B223" s="57">
        <f>'Форма ОУ Общие сведения '!E106</f>
        <v>3</v>
      </c>
    </row>
    <row r="224" spans="1:2" ht="17.25" customHeight="1">
      <c r="A224" s="314" t="s">
        <v>1479</v>
      </c>
      <c r="B224" s="315">
        <f>'Форма ОУ Общие сведения '!E107/'Форма ОУ Общие сведения '!E$106*100</f>
        <v>33.333333333333329</v>
      </c>
    </row>
    <row r="225" spans="1:2" ht="17.25" customHeight="1">
      <c r="A225" s="314" t="s">
        <v>848</v>
      </c>
      <c r="B225" s="315">
        <f>'Форма ОУ Общие сведения '!E108/'Форма ОУ Общие сведения '!E$106*100</f>
        <v>1333.3333333333335</v>
      </c>
    </row>
    <row r="226" spans="1:2" ht="17.25" customHeight="1">
      <c r="A226" s="314" t="s">
        <v>849</v>
      </c>
      <c r="B226" s="315">
        <f>'Форма ОУ Общие сведения '!E109/'Форма ОУ Общие сведения '!E$106*100</f>
        <v>133.33333333333331</v>
      </c>
    </row>
    <row r="227" spans="1:2" ht="17.25" customHeight="1">
      <c r="A227" s="314" t="s">
        <v>1480</v>
      </c>
      <c r="B227" s="315">
        <f>'Форма ОУ Общие сведения '!E110/'Форма ОУ Общие сведения '!E$106*100</f>
        <v>0</v>
      </c>
    </row>
    <row r="228" spans="1:2" ht="17.25" customHeight="1">
      <c r="A228" s="314" t="s">
        <v>851</v>
      </c>
      <c r="B228" s="315">
        <f>'Форма ОУ Общие сведения '!E111/'Форма ОУ Общие сведения '!E$106*100</f>
        <v>33.333333333333329</v>
      </c>
    </row>
    <row r="229" spans="1:2" ht="17.25" customHeight="1">
      <c r="A229" s="314" t="s">
        <v>852</v>
      </c>
      <c r="B229" s="315">
        <f>'Форма ОУ Общие сведения '!E112/'Форма ОУ Общие сведения '!E$106*100</f>
        <v>166.66666666666669</v>
      </c>
    </row>
    <row r="230" spans="1:2" ht="17.25" customHeight="1">
      <c r="A230" s="314" t="s">
        <v>853</v>
      </c>
      <c r="B230" s="315">
        <f>'Форма ОУ Общие сведения '!E113/'Форма ОУ Общие сведения '!E$106*100</f>
        <v>100</v>
      </c>
    </row>
    <row r="231" spans="1:2" ht="17.25" customHeight="1">
      <c r="A231" s="314" t="s">
        <v>854</v>
      </c>
      <c r="B231" s="315">
        <f>'Форма ОУ Общие сведения '!E114/'Форма ОУ Общие сведения '!E$106*100</f>
        <v>0</v>
      </c>
    </row>
    <row r="232" spans="1:2" ht="17.25" customHeight="1">
      <c r="A232" s="314" t="s">
        <v>855</v>
      </c>
      <c r="B232" s="315">
        <f>'Форма ОУ Общие сведения '!E115/'Форма ОУ Общие сведения '!E$106*100</f>
        <v>0</v>
      </c>
    </row>
    <row r="233" spans="1:2" ht="17.25" customHeight="1">
      <c r="A233" s="314" t="s">
        <v>1393</v>
      </c>
      <c r="B233" s="315">
        <f>'Форма ОУ Общие сведения '!E116/'Форма ОУ Общие сведения '!E$106*100</f>
        <v>0</v>
      </c>
    </row>
    <row r="234" spans="1:2" ht="17.25" customHeight="1">
      <c r="A234" s="314" t="s">
        <v>857</v>
      </c>
      <c r="B234" s="315">
        <f>'Форма ОУ Общие сведения '!E117/'Форма ОУ Общие сведения '!E$106*100</f>
        <v>0</v>
      </c>
    </row>
    <row r="235" spans="1:2" ht="17.25" customHeight="1">
      <c r="A235" s="314" t="s">
        <v>858</v>
      </c>
      <c r="B235" s="315">
        <f>'Форма ОУ Общие сведения '!E118/'Форма ОУ Общие сведения '!E$106*100</f>
        <v>0</v>
      </c>
    </row>
    <row r="236" spans="1:2" ht="17.25" customHeight="1">
      <c r="A236" s="314" t="s">
        <v>859</v>
      </c>
      <c r="B236" s="315">
        <f>'Форма ОУ Общие сведения '!E119/'Форма ОУ Общие сведения '!E$106*100</f>
        <v>33.333333333333329</v>
      </c>
    </row>
    <row r="237" spans="1:2" ht="17.25" customHeight="1">
      <c r="A237" s="314" t="s">
        <v>860</v>
      </c>
      <c r="B237" s="315">
        <f>'Форма ОУ Общие сведения '!E120/'Форма ОУ Общие сведения '!E$106*100</f>
        <v>66.666666666666657</v>
      </c>
    </row>
    <row r="238" spans="1:2" ht="17.25" customHeight="1">
      <c r="A238" s="314" t="s">
        <v>861</v>
      </c>
      <c r="B238" s="315">
        <f>'Форма ОУ Общие сведения '!E121/'Форма ОУ Общие сведения '!E$106*100</f>
        <v>0</v>
      </c>
    </row>
    <row r="239" spans="1:2" ht="17.25" customHeight="1">
      <c r="A239" s="314" t="s">
        <v>862</v>
      </c>
      <c r="B239" s="315">
        <f>'Форма ОУ Общие сведения '!E122/'Форма ОУ Общие сведения '!E$106*100</f>
        <v>0</v>
      </c>
    </row>
    <row r="240" spans="1:2" ht="17.25" customHeight="1">
      <c r="A240" s="314" t="s">
        <v>863</v>
      </c>
      <c r="B240" s="315">
        <f>'Форма ОУ Общие сведения '!E123/'Форма ОУ Общие сведения '!E$106*100</f>
        <v>0</v>
      </c>
    </row>
    <row r="241" spans="1:2">
      <c r="A241" s="314" t="s">
        <v>864</v>
      </c>
      <c r="B241" s="315">
        <f>'Форма ОУ Общие сведения '!E124/'Форма ОУ Общие сведения '!E$106*100</f>
        <v>0</v>
      </c>
    </row>
    <row r="242" spans="1:2">
      <c r="A242" s="314" t="s">
        <v>1394</v>
      </c>
      <c r="B242" s="315">
        <f>'Форма ОУ Общие сведения '!E125/'Форма ОУ Общие сведения '!E$106*100</f>
        <v>0</v>
      </c>
    </row>
    <row r="243" spans="1:2">
      <c r="A243" s="314" t="s">
        <v>861</v>
      </c>
      <c r="B243" s="315">
        <f>'Форма ОУ Общие сведения '!E126/'Форма ОУ Общие сведения '!E$106*100</f>
        <v>0</v>
      </c>
    </row>
    <row r="244" spans="1:2">
      <c r="A244" s="314" t="s">
        <v>866</v>
      </c>
      <c r="B244" s="315">
        <f>'Форма ОУ Общие сведения '!E127/'Форма ОУ Общие сведения '!E$106*100</f>
        <v>33.333333333333329</v>
      </c>
    </row>
    <row r="245" spans="1:2" ht="17.25" customHeight="1">
      <c r="A245" s="314" t="s">
        <v>867</v>
      </c>
      <c r="B245" s="315">
        <f>'Форма ОУ Общие сведения '!E128/'Форма ОУ Общие сведения '!E$106*100</f>
        <v>33.333333333333329</v>
      </c>
    </row>
    <row r="246" spans="1:2">
      <c r="A246" s="314" t="s">
        <v>868</v>
      </c>
      <c r="B246" s="315">
        <f>'Форма ОУ Общие сведения '!E129/'Форма ОУ Общие сведения '!E$106*100</f>
        <v>0</v>
      </c>
    </row>
    <row r="247" spans="1:2">
      <c r="A247" s="314" t="s">
        <v>869</v>
      </c>
      <c r="B247" s="315">
        <f>'Форма ОУ Общие сведения '!E130/'Форма ОУ Общие сведения '!E$106*100</f>
        <v>33.333333333333329</v>
      </c>
    </row>
    <row r="248" spans="1:2">
      <c r="A248" s="314" t="s">
        <v>870</v>
      </c>
      <c r="B248" s="315">
        <f>'Форма ОУ Общие сведения '!E131/'Форма ОУ Общие сведения '!E$106*100</f>
        <v>0</v>
      </c>
    </row>
    <row r="249" spans="1:2">
      <c r="A249" s="314" t="s">
        <v>1395</v>
      </c>
      <c r="B249" s="315">
        <f>'Форма ОУ Общие сведения '!E132/'Форма ОУ Общие сведения '!E$106*100</f>
        <v>0</v>
      </c>
    </row>
    <row r="250" spans="1:2">
      <c r="A250" s="314" t="s">
        <v>1396</v>
      </c>
      <c r="B250" s="315">
        <f>'Форма ОУ Общие сведения '!E133/'Форма ОУ Общие сведения '!E$106*100</f>
        <v>0</v>
      </c>
    </row>
    <row r="251" spans="1:2">
      <c r="A251" s="314" t="s">
        <v>1397</v>
      </c>
      <c r="B251" s="315">
        <f>'Форма ОУ Общие сведения '!E134/'Форма ОУ Общие сведения '!E$106*100</f>
        <v>0</v>
      </c>
    </row>
    <row r="252" spans="1:2">
      <c r="A252" s="314" t="s">
        <v>874</v>
      </c>
      <c r="B252" s="315">
        <f>'Форма ОУ Общие сведения '!E135/'Форма ОУ Общие сведения '!E$106*100</f>
        <v>0</v>
      </c>
    </row>
    <row r="253" spans="1:2">
      <c r="A253" s="314" t="s">
        <v>875</v>
      </c>
      <c r="B253" s="315">
        <f>'Форма ОУ Общие сведения '!E136/'Форма ОУ Общие сведения '!E$106*100</f>
        <v>33.333333333333329</v>
      </c>
    </row>
    <row r="254" spans="1:2">
      <c r="A254" s="314" t="s">
        <v>876</v>
      </c>
      <c r="B254" s="315">
        <f>'Форма ОУ Общие сведения '!E137/'Форма ОУ Общие сведения '!E$106*100</f>
        <v>33.333333333333329</v>
      </c>
    </row>
    <row r="255" spans="1:2" ht="31.5" customHeight="1">
      <c r="A255" s="314" t="s">
        <v>877</v>
      </c>
      <c r="B255" s="315">
        <f>'Форма ОУ Общие сведения '!E138/'Форма ОУ Общие сведения '!E$106*100</f>
        <v>33.333333333333329</v>
      </c>
    </row>
    <row r="256" spans="1:2" ht="31.5" customHeight="1">
      <c r="A256" s="314" t="s">
        <v>878</v>
      </c>
      <c r="B256" s="315">
        <f>'Форма ОУ Общие сведения '!E139/'Форма ОУ Общие сведения '!E$106*100</f>
        <v>0</v>
      </c>
    </row>
    <row r="257" spans="1:2">
      <c r="A257" s="314" t="s">
        <v>879</v>
      </c>
      <c r="B257" s="315">
        <f>'Форма ОУ Общие сведения '!E140/'Форма ОУ Общие сведения '!E$106*100</f>
        <v>0</v>
      </c>
    </row>
    <row r="258" spans="1:2">
      <c r="A258" s="314" t="s">
        <v>880</v>
      </c>
      <c r="B258" s="315">
        <f>'Форма ОУ Общие сведения '!E141/'Форма ОУ Общие сведения '!E$106*100</f>
        <v>0</v>
      </c>
    </row>
    <row r="259" spans="1:2">
      <c r="A259" s="314" t="s">
        <v>881</v>
      </c>
      <c r="B259" s="315">
        <f>'Форма ОУ Общие сведения '!E142/'Форма ОУ Общие сведения '!E$106*100</f>
        <v>0</v>
      </c>
    </row>
    <row r="260" spans="1:2" ht="25.5">
      <c r="A260" s="301" t="s">
        <v>1398</v>
      </c>
      <c r="B260" s="57">
        <f>'Форма ОУ Общие сведения '!E143/'Форма ОУ Общие сведения '!$E$67*100</f>
        <v>61.403508771929829</v>
      </c>
    </row>
    <row r="261" spans="1:2" ht="25.5">
      <c r="A261" s="301" t="s">
        <v>1399</v>
      </c>
      <c r="B261" s="57">
        <f>'Форма ОУ Общие сведения '!E144/'Форма ОУ Общие сведения '!E$143*100</f>
        <v>0</v>
      </c>
    </row>
    <row r="262" spans="1:2">
      <c r="A262" s="314" t="s">
        <v>894</v>
      </c>
      <c r="B262" s="57">
        <f>'Форма ОУ Общие сведения '!E145/'Форма ОУ Общие сведения '!E$143*100</f>
        <v>0</v>
      </c>
    </row>
    <row r="263" spans="1:2" ht="20.25" customHeight="1">
      <c r="A263" s="314" t="s">
        <v>895</v>
      </c>
      <c r="B263" s="57">
        <f>'Форма ОУ Общие сведения '!E146/'Форма ОУ Общие сведения '!E$143*100</f>
        <v>0</v>
      </c>
    </row>
    <row r="264" spans="1:2" ht="20.25" customHeight="1">
      <c r="A264" s="314" t="s">
        <v>1007</v>
      </c>
      <c r="B264" s="57">
        <f>'Форма ОУ Общие сведения '!E147/'Форма ОУ Общие сведения '!E$143*100</f>
        <v>0</v>
      </c>
    </row>
    <row r="265" spans="1:2">
      <c r="A265" s="314" t="s">
        <v>897</v>
      </c>
      <c r="B265" s="57">
        <f>'Форма ОУ Общие сведения '!E148/'Форма ОУ Общие сведения '!E$143*100</f>
        <v>0</v>
      </c>
    </row>
    <row r="266" spans="1:2">
      <c r="A266" s="314" t="s">
        <v>898</v>
      </c>
      <c r="B266" s="57">
        <f>'Форма ОУ Общие сведения '!E149/'Форма ОУ Общие сведения '!E$143*100</f>
        <v>0</v>
      </c>
    </row>
    <row r="267" spans="1:2" ht="18.75" customHeight="1">
      <c r="A267" s="314" t="s">
        <v>899</v>
      </c>
      <c r="B267" s="57">
        <f>'Форма ОУ Общие сведения '!E150/'Форма ОУ Общие сведения '!E$143*100</f>
        <v>0</v>
      </c>
    </row>
    <row r="268" spans="1:2" ht="18.75" customHeight="1">
      <c r="A268" s="314" t="s">
        <v>900</v>
      </c>
      <c r="B268" s="57">
        <f>'Форма ОУ Общие сведения '!E151/'Форма ОУ Общие сведения '!E$143*100</f>
        <v>0</v>
      </c>
    </row>
    <row r="269" spans="1:2">
      <c r="A269" s="314" t="s">
        <v>901</v>
      </c>
      <c r="B269" s="57">
        <f>'Форма ОУ Общие сведения '!E152/'Форма ОУ Общие сведения '!E$143*100</f>
        <v>0</v>
      </c>
    </row>
    <row r="270" spans="1:2">
      <c r="A270" s="314" t="s">
        <v>1400</v>
      </c>
      <c r="B270" s="57">
        <f>'Форма ОУ Общие сведения '!E153/'Форма ОУ Общие сведения '!E$143*100</f>
        <v>100</v>
      </c>
    </row>
    <row r="271" spans="1:2">
      <c r="A271" s="314" t="s">
        <v>903</v>
      </c>
      <c r="B271" s="57">
        <f>'Форма ОУ Общие сведения '!E154/'Форма ОУ Общие сведения '!E$143*100</f>
        <v>11.428571428571429</v>
      </c>
    </row>
    <row r="272" spans="1:2" ht="35.25" customHeight="1">
      <c r="A272" s="314">
        <v>2020</v>
      </c>
      <c r="B272" s="57">
        <f>'Форма ОУ Общие сведения '!E155/'Форма ОУ Общие сведения '!E$143*100</f>
        <v>34.285714285714285</v>
      </c>
    </row>
    <row r="273" spans="1:2" ht="35.25" customHeight="1">
      <c r="A273" s="314">
        <v>2021</v>
      </c>
      <c r="B273" s="57">
        <f>'Форма ОУ Общие сведения '!E156/'Форма ОУ Общие сведения '!E$143*100</f>
        <v>31.428571428571427</v>
      </c>
    </row>
    <row r="274" spans="1:2">
      <c r="A274" s="314">
        <v>2022</v>
      </c>
      <c r="B274" s="57">
        <f>'Форма ОУ Общие сведения '!E157/'Форма ОУ Общие сведения '!E$143*100</f>
        <v>22.857142857142858</v>
      </c>
    </row>
    <row r="275" spans="1:2">
      <c r="A275" s="314" t="s">
        <v>1401</v>
      </c>
      <c r="B275" s="57">
        <f>'Форма ОУ Общие сведения '!D158/'Форма ОУ Общие сведения '!E$143*100</f>
        <v>0</v>
      </c>
    </row>
    <row r="276" spans="1:2">
      <c r="A276" s="314" t="s">
        <v>1007</v>
      </c>
      <c r="B276" s="57">
        <f>'Форма ОУ Общие сведения '!E159/'Форма ОУ Общие сведения '!E$143*100</f>
        <v>100</v>
      </c>
    </row>
    <row r="277" spans="1:2">
      <c r="A277" s="314" t="s">
        <v>897</v>
      </c>
      <c r="B277" s="57">
        <f>'Форма ОУ Общие сведения '!E160/'Форма ОУ Общие сведения '!E$143*100</f>
        <v>0</v>
      </c>
    </row>
    <row r="278" spans="1:2">
      <c r="A278" s="314" t="s">
        <v>898</v>
      </c>
      <c r="B278" s="57">
        <f>'Форма ОУ Общие сведения '!E161/'Форма ОУ Общие сведения '!E$143*100</f>
        <v>0</v>
      </c>
    </row>
    <row r="279" spans="1:2">
      <c r="A279" s="314" t="s">
        <v>899</v>
      </c>
      <c r="B279" s="57">
        <f>'Форма ОУ Общие сведения '!E162/'Форма ОУ Общие сведения '!E$143*100</f>
        <v>0</v>
      </c>
    </row>
    <row r="280" spans="1:2">
      <c r="A280" s="314" t="s">
        <v>900</v>
      </c>
      <c r="B280" s="57">
        <f>'Форма ОУ Общие сведения '!E163/'Форма ОУ Общие сведения '!E$143*100</f>
        <v>0</v>
      </c>
    </row>
    <row r="281" spans="1:2">
      <c r="A281" s="301" t="str">
        <f>'Форма ОУ Общие сведения '!A164:C164</f>
        <v xml:space="preserve">другое </v>
      </c>
      <c r="B281" s="57">
        <f>'Форма ОУ Общие сведения '!E164/'Форма ОУ Общие сведения '!E$143*100</f>
        <v>0</v>
      </c>
    </row>
    <row r="282" spans="1:2" ht="25.5">
      <c r="A282" s="301" t="s">
        <v>1402</v>
      </c>
      <c r="B282" s="57">
        <f>'Форма ОУ ФГОС НОО'!C20</f>
        <v>19</v>
      </c>
    </row>
    <row r="283" spans="1:2">
      <c r="A283" s="302" t="s">
        <v>1403</v>
      </c>
      <c r="B283" s="57">
        <f>'Форма ОУ ФГОС НОО'!C21</f>
        <v>2</v>
      </c>
    </row>
    <row r="284" spans="1:2">
      <c r="A284" s="301" t="s">
        <v>1481</v>
      </c>
      <c r="B284" s="57"/>
    </row>
    <row r="285" spans="1:2">
      <c r="A285" s="301" t="s">
        <v>986</v>
      </c>
      <c r="B285" s="57"/>
    </row>
    <row r="286" spans="1:2">
      <c r="A286" s="301" t="s">
        <v>990</v>
      </c>
      <c r="B286" s="57"/>
    </row>
    <row r="287" spans="1:2">
      <c r="A287" s="301" t="s">
        <v>993</v>
      </c>
      <c r="B287" s="57"/>
    </row>
    <row r="288" spans="1:2">
      <c r="A288" s="301" t="s">
        <v>997</v>
      </c>
      <c r="B288" s="57"/>
    </row>
    <row r="289" spans="1:2">
      <c r="A289" s="301" t="s">
        <v>999</v>
      </c>
      <c r="B289" s="57"/>
    </row>
    <row r="290" spans="1:2">
      <c r="A290" s="301" t="s">
        <v>880</v>
      </c>
      <c r="B290" s="57"/>
    </row>
    <row r="291" spans="1:2">
      <c r="A291" s="301" t="s">
        <v>881</v>
      </c>
      <c r="B291" s="57"/>
    </row>
    <row r="292" spans="1:2" ht="25.5">
      <c r="A292" s="316" t="s">
        <v>1550</v>
      </c>
      <c r="B292" s="57"/>
    </row>
    <row r="293" spans="1:2" ht="25.5">
      <c r="A293" s="310" t="s">
        <v>848</v>
      </c>
      <c r="B293" s="57"/>
    </row>
    <row r="294" spans="1:2">
      <c r="A294" s="310" t="s">
        <v>849</v>
      </c>
      <c r="B294" s="57"/>
    </row>
    <row r="295" spans="1:2">
      <c r="A295" s="310" t="s">
        <v>1480</v>
      </c>
      <c r="B295" s="57"/>
    </row>
    <row r="296" spans="1:2" ht="25.5">
      <c r="A296" s="310" t="s">
        <v>851</v>
      </c>
      <c r="B296" s="57"/>
    </row>
    <row r="297" spans="1:2" ht="25.5">
      <c r="A297" s="310" t="s">
        <v>852</v>
      </c>
      <c r="B297" s="57"/>
    </row>
    <row r="298" spans="1:2">
      <c r="A298" s="310" t="s">
        <v>853</v>
      </c>
      <c r="B298" s="57"/>
    </row>
    <row r="299" spans="1:2" ht="25.5">
      <c r="A299" s="310" t="s">
        <v>854</v>
      </c>
      <c r="B299" s="57"/>
    </row>
    <row r="300" spans="1:2">
      <c r="A300" s="310" t="s">
        <v>855</v>
      </c>
      <c r="B300" s="57"/>
    </row>
    <row r="301" spans="1:2" ht="38.25">
      <c r="A301" s="301" t="s">
        <v>1483</v>
      </c>
      <c r="B301" s="57"/>
    </row>
    <row r="302" spans="1:2">
      <c r="A302" s="314" t="s">
        <v>894</v>
      </c>
      <c r="B302" s="57"/>
    </row>
    <row r="303" spans="1:2">
      <c r="A303" s="314" t="s">
        <v>895</v>
      </c>
      <c r="B303" s="57"/>
    </row>
    <row r="304" spans="1:2">
      <c r="A304" s="314" t="s">
        <v>1007</v>
      </c>
      <c r="B304" s="57"/>
    </row>
    <row r="305" spans="1:2">
      <c r="A305" s="314" t="s">
        <v>897</v>
      </c>
      <c r="B305" s="57"/>
    </row>
    <row r="306" spans="1:2">
      <c r="A306" s="314" t="s">
        <v>898</v>
      </c>
      <c r="B306" s="57"/>
    </row>
    <row r="307" spans="1:2">
      <c r="A307" s="314" t="s">
        <v>899</v>
      </c>
      <c r="B307" s="57"/>
    </row>
    <row r="308" spans="1:2">
      <c r="A308" s="314" t="s">
        <v>900</v>
      </c>
      <c r="B308" s="57"/>
    </row>
    <row r="309" spans="1:2">
      <c r="A309" s="314" t="s">
        <v>901</v>
      </c>
      <c r="B309" s="57"/>
    </row>
    <row r="310" spans="1:2" ht="25.5">
      <c r="A310" s="301" t="s">
        <v>1400</v>
      </c>
      <c r="B310" s="57"/>
    </row>
    <row r="311" spans="1:2">
      <c r="A311" s="314" t="s">
        <v>903</v>
      </c>
      <c r="B311" s="57"/>
    </row>
    <row r="312" spans="1:2">
      <c r="A312" s="314">
        <v>2020</v>
      </c>
      <c r="B312" s="57"/>
    </row>
    <row r="313" spans="1:2">
      <c r="A313" s="314">
        <v>2021</v>
      </c>
      <c r="B313" s="57"/>
    </row>
    <row r="314" spans="1:2">
      <c r="A314" s="314">
        <v>2022</v>
      </c>
      <c r="B314" s="57"/>
    </row>
    <row r="315" spans="1:2">
      <c r="A315" s="314" t="s">
        <v>1401</v>
      </c>
      <c r="B315" s="57"/>
    </row>
    <row r="316" spans="1:2">
      <c r="A316" s="314" t="s">
        <v>1007</v>
      </c>
      <c r="B316" s="57"/>
    </row>
    <row r="317" spans="1:2">
      <c r="A317" s="314" t="s">
        <v>897</v>
      </c>
      <c r="B317" s="57"/>
    </row>
    <row r="318" spans="1:2">
      <c r="A318" s="314" t="s">
        <v>898</v>
      </c>
      <c r="B318" s="57"/>
    </row>
    <row r="319" spans="1:2">
      <c r="A319" s="314" t="s">
        <v>899</v>
      </c>
      <c r="B319" s="57"/>
    </row>
    <row r="320" spans="1:2">
      <c r="A320" s="314" t="s">
        <v>900</v>
      </c>
      <c r="B320" s="57"/>
    </row>
    <row r="321" spans="1:2" ht="18" customHeight="1">
      <c r="A321" s="314" t="s">
        <v>901</v>
      </c>
      <c r="B321" s="57"/>
    </row>
    <row r="322" spans="1:2" ht="31.5" customHeight="1">
      <c r="A322" s="303" t="str">
        <f>'Форма ОУ ФГОС ООО, кадры 5-11'!A22:B22</f>
        <v xml:space="preserve">Количество учителей, которые с 01.09.2022г. будут вести предметы в  5 - х классах по обновленным стандартам, из них :
</v>
      </c>
      <c r="B322" s="57">
        <f>'Форма ОУ ФГОС ООО, кадры 5-11'!D22</f>
        <v>20</v>
      </c>
    </row>
    <row r="323" spans="1:2" ht="19.5" customHeight="1">
      <c r="A323" s="301" t="s">
        <v>1549</v>
      </c>
      <c r="B323" s="317">
        <f>'Форма ОУ ФГОС ООО, кадры 5-11'!D23/'СВОД по формам ОУ'!B$322*100</f>
        <v>0</v>
      </c>
    </row>
    <row r="324" spans="1:2" ht="33" customHeight="1">
      <c r="A324" s="301" t="s">
        <v>848</v>
      </c>
      <c r="B324" s="317">
        <f>'Форма ОУ ФГОС ООО, кадры 5-11'!D24/'СВОД по формам ОУ'!B$322*100</f>
        <v>80</v>
      </c>
    </row>
    <row r="325" spans="1:2" ht="20.25" customHeight="1">
      <c r="A325" s="301" t="s">
        <v>849</v>
      </c>
      <c r="B325" s="317">
        <f>'Форма ОУ ФГОС ООО, кадры 5-11'!D25/'СВОД по формам ОУ'!B$322*100</f>
        <v>5</v>
      </c>
    </row>
    <row r="326" spans="1:2" ht="20.25" customHeight="1">
      <c r="A326" s="301" t="s">
        <v>1480</v>
      </c>
      <c r="B326" s="317">
        <f>'Форма ОУ ФГОС ООО, кадры 5-11'!D26/'СВОД по формам ОУ'!B$322*100</f>
        <v>0</v>
      </c>
    </row>
    <row r="327" spans="1:2" ht="33" customHeight="1">
      <c r="A327" s="301" t="s">
        <v>851</v>
      </c>
      <c r="B327" s="317">
        <f>'Форма ОУ ФГОС ООО, кадры 5-11'!D27/'СВОД по формам ОУ'!B$322*100</f>
        <v>5</v>
      </c>
    </row>
    <row r="328" spans="1:2" ht="33" customHeight="1">
      <c r="A328" s="301" t="s">
        <v>852</v>
      </c>
      <c r="B328" s="317">
        <f>'Форма ОУ ФГОС ООО, кадры 5-11'!D28/'СВОД по формам ОУ'!B$322*100</f>
        <v>10</v>
      </c>
    </row>
    <row r="329" spans="1:2" ht="33" customHeight="1">
      <c r="A329" s="301" t="s">
        <v>853</v>
      </c>
      <c r="B329" s="317">
        <f>'Форма ОУ ФГОС ООО, кадры 5-11'!D29/'СВОД по формам ОУ'!B$322*100</f>
        <v>0</v>
      </c>
    </row>
    <row r="330" spans="1:2" ht="33" customHeight="1">
      <c r="A330" s="301" t="s">
        <v>854</v>
      </c>
      <c r="B330" s="317">
        <f>'Форма ОУ ФГОС ООО, кадры 5-11'!D30/'СВОД по формам ОУ'!B$322*100</f>
        <v>0</v>
      </c>
    </row>
    <row r="331" spans="1:2" ht="18" customHeight="1">
      <c r="A331" s="301" t="s">
        <v>855</v>
      </c>
      <c r="B331" s="317">
        <f>'Форма ОУ ФГОС ООО, кадры 5-11'!D31/'СВОД по формам ОУ'!B$322*100</f>
        <v>0</v>
      </c>
    </row>
    <row r="332" spans="1:2" ht="38.25" customHeight="1">
      <c r="A332" s="301" t="s">
        <v>1484</v>
      </c>
      <c r="B332" s="317">
        <f>'Форма ОУ ФГОС ООО, кадры 5-11'!D32/'СВОД по формам ОУ'!B$322*100</f>
        <v>10</v>
      </c>
    </row>
    <row r="333" spans="1:2" ht="18" customHeight="1">
      <c r="A333" s="301" t="s">
        <v>857</v>
      </c>
      <c r="B333" s="317">
        <f>'Форма ОУ ФГОС ООО, кадры 5-11'!D33/'СВОД по формам ОУ'!B$322*100</f>
        <v>5</v>
      </c>
    </row>
    <row r="334" spans="1:2" ht="18" customHeight="1">
      <c r="A334" s="301" t="s">
        <v>858</v>
      </c>
      <c r="B334" s="317">
        <f>'Форма ОУ ФГОС ООО, кадры 5-11'!D34/'СВОД по формам ОУ'!B$322*100</f>
        <v>15</v>
      </c>
    </row>
    <row r="335" spans="1:2" ht="18" customHeight="1">
      <c r="A335" s="301" t="s">
        <v>859</v>
      </c>
      <c r="B335" s="317">
        <f>'Форма ОУ ФГОС ООО, кадры 5-11'!D35/'СВОД по формам ОУ'!B$322*100</f>
        <v>35</v>
      </c>
    </row>
    <row r="336" spans="1:2" ht="18" customHeight="1">
      <c r="A336" s="301" t="s">
        <v>860</v>
      </c>
      <c r="B336" s="317">
        <f>'Форма ОУ ФГОС ООО, кадры 5-11'!D36/'СВОД по формам ОУ'!B$322*100</f>
        <v>5</v>
      </c>
    </row>
    <row r="337" spans="1:2" ht="18" customHeight="1">
      <c r="A337" s="301" t="s">
        <v>861</v>
      </c>
      <c r="B337" s="317">
        <f>'Форма ОУ ФГОС ООО, кадры 5-11'!D37/'СВОД по формам ОУ'!B$322*100</f>
        <v>0</v>
      </c>
    </row>
    <row r="338" spans="1:2" ht="18" customHeight="1">
      <c r="A338" s="301" t="s">
        <v>862</v>
      </c>
      <c r="B338" s="317">
        <f>'Форма ОУ ФГОС ООО, кадры 5-11'!D38/'СВОД по формам ОУ'!B$322*100</f>
        <v>10</v>
      </c>
    </row>
    <row r="339" spans="1:2" ht="18" customHeight="1">
      <c r="A339" s="301" t="s">
        <v>863</v>
      </c>
      <c r="B339" s="317">
        <f>'Форма ОУ ФГОС ООО, кадры 5-11'!D39/'СВОД по формам ОУ'!B$322*100</f>
        <v>10</v>
      </c>
    </row>
    <row r="340" spans="1:2" ht="18" customHeight="1">
      <c r="A340" s="301" t="s">
        <v>864</v>
      </c>
      <c r="B340" s="317">
        <f>'Форма ОУ ФГОС ООО, кадры 5-11'!D40/'СВОД по формам ОУ'!B$322*100</f>
        <v>10</v>
      </c>
    </row>
    <row r="341" spans="1:2" ht="18" customHeight="1">
      <c r="A341" s="301" t="s">
        <v>1409</v>
      </c>
      <c r="B341" s="317">
        <f>'Форма ОУ ФГОС ООО, кадры 5-11'!D41/'СВОД по формам ОУ'!B$322*100</f>
        <v>0</v>
      </c>
    </row>
    <row r="342" spans="1:2" ht="18" customHeight="1">
      <c r="A342" s="301" t="s">
        <v>1141</v>
      </c>
      <c r="B342" s="317">
        <f>'Форма ОУ ФГОС ООО, кадры 5-11'!D42/'СВОД по формам ОУ'!B$322*100</f>
        <v>5</v>
      </c>
    </row>
    <row r="343" spans="1:2" ht="18" customHeight="1">
      <c r="A343" s="301" t="s">
        <v>1142</v>
      </c>
      <c r="B343" s="317">
        <f>'Форма ОУ ФГОС ООО, кадры 5-11'!D43/'СВОД по формам ОУ'!B$322*100</f>
        <v>25</v>
      </c>
    </row>
    <row r="344" spans="1:2" ht="18" customHeight="1">
      <c r="A344" s="301" t="s">
        <v>867</v>
      </c>
      <c r="B344" s="317">
        <f>'Форма ОУ ФГОС ООО, кадры 5-11'!D44/'СВОД по формам ОУ'!B$322*100</f>
        <v>30</v>
      </c>
    </row>
    <row r="345" spans="1:2" ht="18" customHeight="1">
      <c r="A345" s="301" t="s">
        <v>1143</v>
      </c>
      <c r="B345" s="317">
        <f>'Форма ОУ ФГОС ООО, кадры 5-11'!D45/'СВОД по формам ОУ'!B$322*100</f>
        <v>20</v>
      </c>
    </row>
    <row r="346" spans="1:2" ht="18" customHeight="1">
      <c r="A346" s="301" t="s">
        <v>1144</v>
      </c>
      <c r="B346" s="317">
        <f>'Форма ОУ ФГОС ООО, кадры 5-11'!D46/'СВОД по формам ОУ'!B$322*100</f>
        <v>20</v>
      </c>
    </row>
    <row r="347" spans="1:2" ht="18" customHeight="1">
      <c r="A347" s="301" t="s">
        <v>1145</v>
      </c>
      <c r="B347" s="317">
        <f>'Форма ОУ ФГОС ООО, кадры 5-11'!D47/'СВОД по формам ОУ'!B$322*100</f>
        <v>0</v>
      </c>
    </row>
    <row r="348" spans="1:2" ht="18" customHeight="1">
      <c r="A348" s="301" t="s">
        <v>1388</v>
      </c>
      <c r="B348" s="317">
        <f>'Форма ОУ ФГОС ООО, кадры 5-11'!D48/'СВОД по формам ОУ'!B$322*100</f>
        <v>35</v>
      </c>
    </row>
    <row r="349" spans="1:2" ht="18" customHeight="1">
      <c r="A349" s="301" t="s">
        <v>1485</v>
      </c>
      <c r="B349" s="317">
        <f>'Форма ОУ ФГОС ООО, кадры 5-11'!D49/'СВОД по формам ОУ'!B$322*100</f>
        <v>35</v>
      </c>
    </row>
    <row r="350" spans="1:2" ht="54" customHeight="1">
      <c r="A350" s="301" t="s">
        <v>1486</v>
      </c>
      <c r="B350" s="317">
        <f>'Форма ОУ ФГОС ООО, кадры 5-11'!D50/'СВОД по формам ОУ'!B$322*100</f>
        <v>0</v>
      </c>
    </row>
    <row r="351" spans="1:2" ht="18" customHeight="1">
      <c r="A351" s="301" t="s">
        <v>874</v>
      </c>
      <c r="B351" s="317">
        <f>'Форма ОУ ФГОС ООО, кадры 5-11'!D51/'СВОД по формам ОУ'!B$322*100</f>
        <v>0</v>
      </c>
    </row>
    <row r="352" spans="1:2" ht="18" customHeight="1">
      <c r="A352" s="301" t="s">
        <v>875</v>
      </c>
      <c r="B352" s="317">
        <f>'Форма ОУ ФГОС ООО, кадры 5-11'!D52/'СВОД по формам ОУ'!B$322*100</f>
        <v>0</v>
      </c>
    </row>
    <row r="353" spans="1:2" ht="18" customHeight="1">
      <c r="A353" s="301" t="s">
        <v>876</v>
      </c>
      <c r="B353" s="317">
        <f>'Форма ОУ ФГОС ООО, кадры 5-11'!D53/'СВОД по формам ОУ'!B$322*100</f>
        <v>5</v>
      </c>
    </row>
    <row r="354" spans="1:2" ht="18" customHeight="1">
      <c r="A354" s="301" t="s">
        <v>877</v>
      </c>
      <c r="B354" s="317">
        <f>'Форма ОУ ФГОС ООО, кадры 5-11'!D54/'СВОД по формам ОУ'!B$322*100</f>
        <v>15</v>
      </c>
    </row>
    <row r="355" spans="1:2" ht="18" customHeight="1">
      <c r="A355" s="301" t="s">
        <v>878</v>
      </c>
      <c r="B355" s="317">
        <f>'Форма ОУ ФГОС ООО, кадры 5-11'!D55/'СВОД по формам ОУ'!B$322*100</f>
        <v>45</v>
      </c>
    </row>
    <row r="356" spans="1:2" ht="18" customHeight="1">
      <c r="A356" s="301" t="s">
        <v>879</v>
      </c>
      <c r="B356" s="317">
        <f>'Форма ОУ ФГОС ООО, кадры 5-11'!D56/'СВОД по формам ОУ'!B$322*100</f>
        <v>35</v>
      </c>
    </row>
    <row r="357" spans="1:2" ht="18" customHeight="1">
      <c r="A357" s="301" t="s">
        <v>880</v>
      </c>
      <c r="B357" s="317">
        <f>'Форма ОУ ФГОС ООО, кадры 5-11'!D57/'СВОД по формам ОУ'!B$322*100</f>
        <v>0</v>
      </c>
    </row>
    <row r="358" spans="1:2" ht="18" customHeight="1">
      <c r="A358" s="301" t="s">
        <v>881</v>
      </c>
      <c r="B358" s="317">
        <f>'Форма ОУ ФГОС ООО, кадры 5-11'!D58/'СВОД по формам ОУ'!B$322*100</f>
        <v>0</v>
      </c>
    </row>
    <row r="359" spans="1:2" ht="18" customHeight="1">
      <c r="A359" s="306" t="s">
        <v>1411</v>
      </c>
      <c r="B359" s="57"/>
    </row>
    <row r="360" spans="1:2" ht="18" customHeight="1">
      <c r="A360" s="318" t="s">
        <v>905</v>
      </c>
      <c r="B360" s="57">
        <f>'Форма ОУ Общие сведения '!E165</f>
        <v>57</v>
      </c>
    </row>
    <row r="361" spans="1:2" ht="18" customHeight="1">
      <c r="A361" s="301" t="str">
        <f>'Форма ОУ Общие сведения '!A166:C166</f>
        <v xml:space="preserve"> из них: с выходом в сеть Интернет</v>
      </c>
      <c r="B361" s="57">
        <f>'Форма ОУ Общие сведения '!E166</f>
        <v>57</v>
      </c>
    </row>
    <row r="362" spans="1:2" ht="18" customHeight="1">
      <c r="A362" s="301" t="s">
        <v>1412</v>
      </c>
      <c r="B362" s="315">
        <f>B360/B42*100</f>
        <v>4.5563549160671464</v>
      </c>
    </row>
    <row r="363" spans="1:2" ht="18" customHeight="1">
      <c r="A363" s="301" t="s">
        <v>907</v>
      </c>
      <c r="B363" s="57"/>
    </row>
    <row r="364" spans="1:2" ht="18" customHeight="1">
      <c r="A364" s="203" t="s">
        <v>954</v>
      </c>
      <c r="B364" s="57"/>
    </row>
    <row r="365" spans="1:2" ht="18" customHeight="1">
      <c r="A365" s="203" t="s">
        <v>960</v>
      </c>
      <c r="B365" s="57"/>
    </row>
    <row r="366" spans="1:2" ht="18" customHeight="1">
      <c r="A366" s="203" t="s">
        <v>966</v>
      </c>
      <c r="B366" s="57"/>
    </row>
    <row r="367" spans="1:2" ht="18" customHeight="1">
      <c r="A367" s="203" t="s">
        <v>970</v>
      </c>
      <c r="B367" s="57"/>
    </row>
    <row r="368" spans="1:2" ht="18" customHeight="1">
      <c r="A368" s="301" t="str">
        <f>'Форма ОУ Общие сведения '!A168:C168</f>
        <v xml:space="preserve">Количество кабинетов информатики </v>
      </c>
      <c r="B368" s="57"/>
    </row>
    <row r="369" spans="1:6" ht="18" customHeight="1">
      <c r="A369" s="301" t="str">
        <f>'Форма ОУ Общие сведения '!A169:C169</f>
        <v xml:space="preserve">Количество рабочих мест для обучающихся в кабинетах информатики </v>
      </c>
      <c r="B369" s="57"/>
    </row>
    <row r="370" spans="1:6" ht="18" customHeight="1">
      <c r="A370" s="301" t="s">
        <v>1413</v>
      </c>
      <c r="B370" s="57">
        <f>'Форма ОУ Общие сведения '!E31+'Форма ОУ Общие сведения '!E34+'Форма ОУ Общие сведения '!E37+'Форма ОУ Общие сведения '!E40</f>
        <v>588</v>
      </c>
    </row>
    <row r="371" spans="1:6" ht="15.75" customHeight="1">
      <c r="A371" s="310" t="s">
        <v>1414</v>
      </c>
      <c r="B371" s="57"/>
      <c r="D371" s="205" t="s">
        <v>955</v>
      </c>
      <c r="E371" s="205" t="s">
        <v>1551</v>
      </c>
    </row>
    <row r="372" spans="1:6" ht="15.75" customHeight="1">
      <c r="A372" s="310" t="s">
        <v>1085</v>
      </c>
      <c r="B372" s="57"/>
      <c r="D372" s="205" t="s">
        <v>955</v>
      </c>
      <c r="E372" s="205" t="s">
        <v>1551</v>
      </c>
    </row>
    <row r="373" spans="1:6" ht="15.75" customHeight="1">
      <c r="A373" s="310" t="s">
        <v>1415</v>
      </c>
      <c r="B373" s="57"/>
      <c r="D373" s="205" t="s">
        <v>955</v>
      </c>
      <c r="E373" s="205" t="s">
        <v>1551</v>
      </c>
    </row>
    <row r="374" spans="1:6" ht="15.75" customHeight="1">
      <c r="A374" s="310" t="s">
        <v>1416</v>
      </c>
      <c r="B374" s="57"/>
      <c r="D374" s="205" t="s">
        <v>955</v>
      </c>
      <c r="E374" s="205" t="s">
        <v>1551</v>
      </c>
    </row>
    <row r="375" spans="1:6" ht="15.75" customHeight="1">
      <c r="A375" s="310" t="s">
        <v>1417</v>
      </c>
      <c r="B375" s="57"/>
      <c r="D375" s="205" t="s">
        <v>955</v>
      </c>
      <c r="E375" s="205" t="s">
        <v>1551</v>
      </c>
    </row>
    <row r="376" spans="1:6" ht="15.75" customHeight="1">
      <c r="A376" s="310" t="s">
        <v>1418</v>
      </c>
      <c r="B376" s="57"/>
      <c r="D376" s="205" t="s">
        <v>955</v>
      </c>
      <c r="E376" s="205" t="s">
        <v>1551</v>
      </c>
    </row>
    <row r="377" spans="1:6" ht="15.75" customHeight="1">
      <c r="A377" s="310" t="s">
        <v>1090</v>
      </c>
      <c r="B377" s="57"/>
      <c r="D377" s="205" t="s">
        <v>955</v>
      </c>
      <c r="E377" s="205" t="s">
        <v>1551</v>
      </c>
    </row>
    <row r="378" spans="1:6" ht="15.75" customHeight="1">
      <c r="A378" s="310" t="s">
        <v>1419</v>
      </c>
      <c r="B378" s="57"/>
      <c r="D378" s="205" t="s">
        <v>955</v>
      </c>
      <c r="E378" s="205" t="s">
        <v>1551</v>
      </c>
    </row>
    <row r="379" spans="1:6" ht="15.75" customHeight="1">
      <c r="A379" s="310" t="s">
        <v>1420</v>
      </c>
      <c r="B379" s="57"/>
      <c r="D379" s="205" t="s">
        <v>955</v>
      </c>
      <c r="E379" s="205" t="s">
        <v>1551</v>
      </c>
    </row>
    <row r="380" spans="1:6" ht="15.75" customHeight="1">
      <c r="A380" s="310" t="s">
        <v>1421</v>
      </c>
      <c r="B380" s="57"/>
      <c r="D380" s="205" t="s">
        <v>955</v>
      </c>
      <c r="E380" s="205" t="s">
        <v>1551</v>
      </c>
    </row>
    <row r="381" spans="1:6" ht="15.75" customHeight="1">
      <c r="A381" s="301" t="s">
        <v>1422</v>
      </c>
      <c r="B381" s="57"/>
      <c r="D381" s="205" t="s">
        <v>1548</v>
      </c>
      <c r="E381" s="205">
        <v>56</v>
      </c>
      <c r="F381" s="227">
        <v>1</v>
      </c>
    </row>
    <row r="382" spans="1:6" ht="15.75" customHeight="1">
      <c r="A382" s="301" t="s">
        <v>1423</v>
      </c>
      <c r="B382" s="57"/>
      <c r="D382" s="205" t="s">
        <v>1548</v>
      </c>
      <c r="E382" s="205">
        <v>28</v>
      </c>
      <c r="F382" s="227">
        <v>1</v>
      </c>
    </row>
    <row r="383" spans="1:6" ht="15.75" customHeight="1">
      <c r="A383" s="301" t="s">
        <v>1424</v>
      </c>
      <c r="B383" s="57"/>
      <c r="D383" s="205" t="s">
        <v>1548</v>
      </c>
      <c r="E383" s="205">
        <v>33</v>
      </c>
      <c r="F383" s="227">
        <v>1</v>
      </c>
    </row>
    <row r="384" spans="1:6" ht="20.25" customHeight="1">
      <c r="A384" s="319" t="s">
        <v>1425</v>
      </c>
      <c r="B384" s="320">
        <f>SUM(B385:B412)/68*100</f>
        <v>0</v>
      </c>
    </row>
    <row r="385" spans="1:7" ht="38.25">
      <c r="A385" s="240" t="s">
        <v>912</v>
      </c>
      <c r="B385" s="321"/>
      <c r="D385" s="205" t="s">
        <v>955</v>
      </c>
      <c r="E385" s="205" t="s">
        <v>967</v>
      </c>
      <c r="G385" s="205" t="s">
        <v>968</v>
      </c>
    </row>
    <row r="386" spans="1:7" ht="25.5">
      <c r="A386" s="240" t="s">
        <v>913</v>
      </c>
      <c r="B386" s="321"/>
      <c r="E386" s="205" t="s">
        <v>1552</v>
      </c>
      <c r="G386" s="205" t="s">
        <v>1552</v>
      </c>
    </row>
    <row r="387" spans="1:7" ht="40.5" customHeight="1">
      <c r="A387" s="240" t="s">
        <v>1426</v>
      </c>
      <c r="B387" s="321"/>
      <c r="D387" s="205" t="s">
        <v>1553</v>
      </c>
      <c r="E387" s="205" t="s">
        <v>1554</v>
      </c>
      <c r="G387" s="205" t="s">
        <v>1554</v>
      </c>
    </row>
    <row r="388" spans="1:7" ht="105" customHeight="1">
      <c r="A388" s="240" t="s">
        <v>1555</v>
      </c>
      <c r="B388" s="321"/>
    </row>
    <row r="389" spans="1:7" ht="14.25" customHeight="1">
      <c r="A389" s="240" t="s">
        <v>916</v>
      </c>
      <c r="B389" s="321"/>
    </row>
    <row r="390" spans="1:7" ht="17.25" customHeight="1">
      <c r="A390" s="240" t="s">
        <v>917</v>
      </c>
      <c r="B390" s="321"/>
    </row>
    <row r="391" spans="1:7" ht="15" customHeight="1">
      <c r="A391" s="240" t="s">
        <v>1556</v>
      </c>
      <c r="B391" s="321"/>
    </row>
    <row r="392" spans="1:7" ht="15" customHeight="1">
      <c r="A392" s="240" t="s">
        <v>919</v>
      </c>
      <c r="B392" s="321"/>
    </row>
    <row r="393" spans="1:7" ht="15" customHeight="1">
      <c r="A393" s="240" t="s">
        <v>920</v>
      </c>
      <c r="B393" s="321"/>
    </row>
    <row r="394" spans="1:7" ht="41.25" customHeight="1">
      <c r="A394" s="240" t="s">
        <v>1427</v>
      </c>
      <c r="B394" s="321"/>
    </row>
    <row r="395" spans="1:7" ht="25.5" customHeight="1">
      <c r="A395" s="240" t="s">
        <v>922</v>
      </c>
      <c r="B395" s="321"/>
    </row>
    <row r="396" spans="1:7" ht="31.5" customHeight="1">
      <c r="A396" s="240" t="s">
        <v>923</v>
      </c>
      <c r="B396" s="321"/>
    </row>
    <row r="397" spans="1:7" ht="37.5" customHeight="1">
      <c r="A397" s="240" t="s">
        <v>1557</v>
      </c>
      <c r="B397" s="321"/>
    </row>
    <row r="398" spans="1:7" ht="42.75" customHeight="1">
      <c r="A398" s="240" t="s">
        <v>926</v>
      </c>
      <c r="B398" s="321"/>
    </row>
    <row r="399" spans="1:7" ht="25.5" customHeight="1">
      <c r="A399" s="240" t="s">
        <v>928</v>
      </c>
      <c r="B399" s="321"/>
    </row>
    <row r="400" spans="1:7" ht="40.5" customHeight="1">
      <c r="A400" s="240" t="s">
        <v>929</v>
      </c>
      <c r="B400" s="321"/>
    </row>
    <row r="401" spans="1:2" ht="29.25" customHeight="1">
      <c r="A401" s="240" t="s">
        <v>930</v>
      </c>
      <c r="B401" s="321"/>
    </row>
    <row r="402" spans="1:2" ht="30" customHeight="1">
      <c r="A402" s="240" t="s">
        <v>932</v>
      </c>
      <c r="B402" s="321"/>
    </row>
    <row r="403" spans="1:2" ht="26.25" customHeight="1">
      <c r="A403" s="240" t="s">
        <v>933</v>
      </c>
      <c r="B403" s="321"/>
    </row>
    <row r="404" spans="1:2" ht="30" customHeight="1">
      <c r="A404" s="240" t="s">
        <v>934</v>
      </c>
      <c r="B404" s="321"/>
    </row>
    <row r="405" spans="1:2" ht="42" customHeight="1">
      <c r="A405" s="240" t="s">
        <v>936</v>
      </c>
      <c r="B405" s="321"/>
    </row>
    <row r="406" spans="1:2" ht="29.25" customHeight="1">
      <c r="A406" s="240" t="s">
        <v>937</v>
      </c>
      <c r="B406" s="321"/>
    </row>
    <row r="407" spans="1:2" ht="30.75" customHeight="1">
      <c r="A407" s="240" t="s">
        <v>938</v>
      </c>
      <c r="B407" s="321"/>
    </row>
    <row r="408" spans="1:2" ht="28.5" customHeight="1">
      <c r="A408" s="240" t="s">
        <v>939</v>
      </c>
      <c r="B408" s="321"/>
    </row>
    <row r="409" spans="1:2" ht="27" customHeight="1">
      <c r="A409" s="240" t="s">
        <v>1428</v>
      </c>
      <c r="B409" s="321"/>
    </row>
    <row r="410" spans="1:2" ht="26.25" customHeight="1">
      <c r="A410" s="240" t="s">
        <v>942</v>
      </c>
      <c r="B410" s="321"/>
    </row>
    <row r="411" spans="1:2" ht="31.5" customHeight="1">
      <c r="A411" s="240" t="s">
        <v>1429</v>
      </c>
      <c r="B411" s="321"/>
    </row>
    <row r="412" spans="1:2" ht="38.25" customHeight="1">
      <c r="A412" s="240" t="s">
        <v>1430</v>
      </c>
      <c r="B412" s="321"/>
    </row>
    <row r="413" spans="1:2" ht="39" customHeight="1">
      <c r="A413" s="240" t="s">
        <v>1431</v>
      </c>
      <c r="B413" s="321"/>
    </row>
    <row r="414" spans="1:2" ht="40.5" customHeight="1">
      <c r="A414" s="240" t="s">
        <v>1432</v>
      </c>
      <c r="B414" s="321"/>
    </row>
    <row r="415" spans="1:2" ht="52.5" customHeight="1">
      <c r="A415" s="240" t="s">
        <v>1558</v>
      </c>
      <c r="B415" s="321"/>
    </row>
    <row r="416" spans="1:2" ht="42" customHeight="1">
      <c r="A416" s="240" t="s">
        <v>1559</v>
      </c>
      <c r="B416" s="321"/>
    </row>
    <row r="417" spans="1:6" ht="44.25" customHeight="1">
      <c r="A417" s="240" t="s">
        <v>1560</v>
      </c>
      <c r="B417" s="321"/>
    </row>
    <row r="418" spans="1:6" ht="29.25" customHeight="1">
      <c r="A418" s="240" t="s">
        <v>1561</v>
      </c>
      <c r="B418" s="321"/>
    </row>
    <row r="419" spans="1:6" ht="15" customHeight="1">
      <c r="A419" s="322" t="s">
        <v>1436</v>
      </c>
      <c r="B419" s="321"/>
    </row>
    <row r="420" spans="1:6" ht="16.5" customHeight="1">
      <c r="A420" s="240" t="s">
        <v>1094</v>
      </c>
      <c r="B420" s="323">
        <f>'Форма ОУ ФГОС НОО'!BE28</f>
        <v>0</v>
      </c>
    </row>
    <row r="421" spans="1:6" ht="13.5" customHeight="1">
      <c r="A421" s="240" t="s">
        <v>1437</v>
      </c>
      <c r="B421" s="235">
        <f>B420/'Форма ОУ ФГОС НОО'!$B$28*100</f>
        <v>0</v>
      </c>
    </row>
    <row r="422" spans="1:6" ht="13.5" customHeight="1">
      <c r="A422" s="240" t="s">
        <v>1438</v>
      </c>
      <c r="B422" s="323">
        <f>'Форма ОУ ФГОС НОО'!BF28</f>
        <v>0</v>
      </c>
    </row>
    <row r="423" spans="1:6" ht="13.5" customHeight="1">
      <c r="A423" s="240" t="s">
        <v>1439</v>
      </c>
      <c r="B423" s="235">
        <f>B422/'Форма ОУ ФГОС НОО'!$B$28*100</f>
        <v>0</v>
      </c>
    </row>
    <row r="424" spans="1:6" ht="13.5" customHeight="1">
      <c r="A424" s="240" t="s">
        <v>1096</v>
      </c>
      <c r="B424" s="323">
        <f>'Форма ОУ ФГОС НОО'!BG28</f>
        <v>0</v>
      </c>
    </row>
    <row r="425" spans="1:6" ht="13.5" customHeight="1">
      <c r="A425" s="240" t="s">
        <v>1440</v>
      </c>
      <c r="B425" s="235">
        <f>B424/'Форма ОУ ФГОС НОО'!$B$28*100</f>
        <v>0</v>
      </c>
    </row>
    <row r="426" spans="1:6" ht="13.5" customHeight="1">
      <c r="A426" s="240" t="s">
        <v>1097</v>
      </c>
      <c r="B426" s="323">
        <f>'Форма ОУ ФГОС НОО'!BH28</f>
        <v>0</v>
      </c>
      <c r="F426" s="235"/>
    </row>
    <row r="427" spans="1:6" ht="13.5" customHeight="1">
      <c r="A427" s="240" t="s">
        <v>1441</v>
      </c>
      <c r="B427" s="235">
        <f>B426/'Форма ОУ ФГОС НОО'!$B$28*100</f>
        <v>0</v>
      </c>
    </row>
    <row r="428" spans="1:6" ht="27.75" customHeight="1">
      <c r="A428" s="240" t="s">
        <v>1562</v>
      </c>
      <c r="B428" s="321">
        <f>'Форма ОУ ФГОС ООО, кадры 5-11'!B65+'Форма ОУ  ФГОС СОО'!AN23</f>
        <v>823</v>
      </c>
    </row>
    <row r="429" spans="1:6" ht="13.5" customHeight="1">
      <c r="A429" s="240" t="s">
        <v>1197</v>
      </c>
      <c r="B429" s="235">
        <f>('Форма ОУ ФГОС ООО, кадры 5-11'!AK65+'Форма ОУ  ФГОС СОО'!AM23)/2</f>
        <v>17.492753623188406</v>
      </c>
    </row>
    <row r="430" spans="1:6" ht="13.5" customHeight="1">
      <c r="A430" s="240" t="s">
        <v>1170</v>
      </c>
      <c r="B430" s="321">
        <f>'Форма ОУ ФГОС ООО, кадры 5-11'!AM65+'Форма ОУ  ФГОС СОО'!AO23</f>
        <v>212</v>
      </c>
    </row>
    <row r="431" spans="1:6" ht="13.5" customHeight="1">
      <c r="A431" s="240" t="s">
        <v>1443</v>
      </c>
      <c r="B431" s="321"/>
    </row>
    <row r="432" spans="1:6" ht="28.5" customHeight="1">
      <c r="A432" s="240" t="s">
        <v>1563</v>
      </c>
      <c r="B432" s="321">
        <f>'Форма ОУ ФГОС ООО, кадры 5-11'!AO65+'Форма ОУ  ФГОС СОО'!AQ23</f>
        <v>143</v>
      </c>
    </row>
    <row r="433" spans="1:2" ht="18.75" customHeight="1">
      <c r="A433" s="240" t="s">
        <v>1197</v>
      </c>
      <c r="B433" s="321">
        <f>('Форма ОУ  ФГОС СОО'!AP23+'Форма ОУ ФГОС ООО, кадры 5-11'!AN65)/2</f>
        <v>7.6282051282051286</v>
      </c>
    </row>
    <row r="434" spans="1:2" ht="13.5" customHeight="1">
      <c r="A434" s="240" t="s">
        <v>1170</v>
      </c>
      <c r="B434" s="321">
        <f>'Форма ОУ ФГОС ООО, кадры 5-11'!AP65+'Форма ОУ  ФГОС СОО'!AR23</f>
        <v>23</v>
      </c>
    </row>
    <row r="435" spans="1:2" ht="13.5" customHeight="1">
      <c r="A435" s="240" t="s">
        <v>1443</v>
      </c>
      <c r="B435" s="321"/>
    </row>
    <row r="436" spans="1:2" ht="31.5" customHeight="1">
      <c r="A436" s="240" t="s">
        <v>1159</v>
      </c>
      <c r="B436" s="321">
        <f>('Форма ОУ ФГОС ООО, кадры 5-11'!AQ65+'Форма ОУ  ФГОС СОО'!AS23)</f>
        <v>0</v>
      </c>
    </row>
    <row r="437" spans="1:2" ht="31.5" customHeight="1">
      <c r="A437" s="240" t="s">
        <v>1445</v>
      </c>
      <c r="B437" s="321" t="e">
        <f>('Форма ОУ ФГОС ООО, кадры 5-11'!AQ66+'Форма ОУ  ФГОС СОО'!AS24)/('Форма ОУ ФГОС ООО, кадры 5-11'!B66+'Форма ОУ  ФГОС СОО'!#REF!)*100</f>
        <v>#REF!</v>
      </c>
    </row>
    <row r="438" spans="1:2" ht="32.25" customHeight="1">
      <c r="A438" s="240" t="s">
        <v>1097</v>
      </c>
      <c r="B438" s="321">
        <f>'Форма ОУ ФГОС ООО, кадры 5-11'!AR65+'Форма ОУ  ФГОС СОО'!AT23</f>
        <v>663</v>
      </c>
    </row>
    <row r="439" spans="1:2" ht="15.75" customHeight="1">
      <c r="A439" s="240" t="s">
        <v>1446</v>
      </c>
      <c r="B439" s="321">
        <f>B438/('Форма ОУ ФГОС ООО, кадры 5-11'!B65+'Форма ОУ  ФГОС СОО'!B23)*100</f>
        <v>100</v>
      </c>
    </row>
    <row r="440" spans="1:2" ht="15.75" customHeight="1"/>
    <row r="441" spans="1:2" ht="15.75" customHeight="1"/>
    <row r="442" spans="1:2" ht="15.75" customHeight="1"/>
    <row r="443" spans="1:2" ht="15.75" customHeight="1"/>
    <row r="445" spans="1:2" ht="31.5" customHeight="1"/>
    <row r="453" ht="31.5" customHeight="1"/>
    <row r="455" ht="31.5" customHeight="1"/>
    <row r="461" ht="31.5" customHeight="1"/>
    <row r="463" ht="31.5" customHeight="1"/>
    <row r="465" ht="15.75" customHeight="1"/>
    <row r="466" ht="15.75" customHeight="1"/>
    <row r="473" ht="31.5" customHeight="1"/>
    <row r="475" ht="31.5" customHeight="1"/>
    <row r="503" ht="31.5" customHeight="1"/>
    <row r="505" ht="31.5" customHeight="1"/>
    <row r="507" ht="31.5" customHeight="1"/>
    <row r="509" ht="31.5" customHeight="1"/>
    <row r="513" ht="31.5" customHeight="1"/>
    <row r="515" ht="31.5" customHeight="1"/>
    <row r="517" ht="31.5" customHeight="1"/>
    <row r="521" ht="31.5" customHeight="1"/>
    <row r="523" ht="31.5" customHeight="1"/>
    <row r="524" ht="31.5" customHeight="1"/>
    <row r="528" ht="31.5" customHeight="1"/>
    <row r="530" ht="31.5" customHeight="1"/>
    <row r="536" ht="31.5" customHeight="1"/>
    <row r="540" ht="47.25" customHeight="1"/>
    <row r="546" ht="31.5" customHeight="1"/>
    <row r="550" ht="31.5" customHeight="1"/>
    <row r="556" ht="31.5" customHeight="1"/>
    <row r="558" ht="31.5" customHeight="1"/>
    <row r="560" ht="31.5" customHeight="1"/>
    <row r="570" ht="31.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5" customHeight="1"/>
    <row r="845" ht="15.75" customHeight="1"/>
    <row r="861" ht="15.75" customHeight="1"/>
    <row r="872" ht="15.75" customHeight="1"/>
    <row r="903" ht="15.75" customHeight="1"/>
    <row r="919" ht="15.75" customHeight="1"/>
    <row r="930" ht="15.75" customHeight="1"/>
    <row r="961" ht="15.75" customHeight="1"/>
    <row r="977" ht="15.75" customHeight="1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64</vt:i4>
      </vt:variant>
    </vt:vector>
  </HeadingPairs>
  <TitlesOfParts>
    <vt:vector size="83" baseType="lpstr">
      <vt:lpstr>Лист1</vt:lpstr>
      <vt:lpstr>Форма ОУ  Справочные данные</vt:lpstr>
      <vt:lpstr>Форма ОУ Общие сведения </vt:lpstr>
      <vt:lpstr>Лист5</vt:lpstr>
      <vt:lpstr>Лист6</vt:lpstr>
      <vt:lpstr>Форма ОУ ФГОС НОО</vt:lpstr>
      <vt:lpstr>Форма ОУ ФГОС ООО, кадры 5-11</vt:lpstr>
      <vt:lpstr>Форма ОУ  ФГОС СОО</vt:lpstr>
      <vt:lpstr>СВОД по формам ОУ (кол-во)</vt:lpstr>
      <vt:lpstr>СВОД по формам ОУ (доля)</vt:lpstr>
      <vt:lpstr>Лист2</vt:lpstr>
      <vt:lpstr>Лист9</vt:lpstr>
      <vt:lpstr>Свод 1-11 классы (старый)</vt:lpstr>
      <vt:lpstr>Лист2 (2)</vt:lpstr>
      <vt:lpstr>Свод 1-11 классы (v2)</vt:lpstr>
      <vt:lpstr>СВОД 1-11 классы</vt:lpstr>
      <vt:lpstr>Лист11</vt:lpstr>
      <vt:lpstr>СВОД по формам ОУ (2)</vt:lpstr>
      <vt:lpstr>СВОД по формам ОУ</vt:lpstr>
      <vt:lpstr>Александровский</vt:lpstr>
      <vt:lpstr>Александровский2</vt:lpstr>
      <vt:lpstr>Андроповский</vt:lpstr>
      <vt:lpstr>Андроповский2</vt:lpstr>
      <vt:lpstr>Апанасенковский</vt:lpstr>
      <vt:lpstr>Апанасенковский1</vt:lpstr>
      <vt:lpstr>Апанасенковский2</vt:lpstr>
      <vt:lpstr>Арзгирский</vt:lpstr>
      <vt:lpstr>Арзгирский2</vt:lpstr>
      <vt:lpstr>Благодарненский</vt:lpstr>
      <vt:lpstr>Благодарненский2</vt:lpstr>
      <vt:lpstr>Буденновский</vt:lpstr>
      <vt:lpstr>Буденновский2</vt:lpstr>
      <vt:lpstr>Георгиевский</vt:lpstr>
      <vt:lpstr>Георгиевский2</vt:lpstr>
      <vt:lpstr>Грачевский</vt:lpstr>
      <vt:lpstr>Грачевский2</vt:lpstr>
      <vt:lpstr>Ессентуки</vt:lpstr>
      <vt:lpstr>Ессентуки2</vt:lpstr>
      <vt:lpstr>Железноводск</vt:lpstr>
      <vt:lpstr>Железноводск2</vt:lpstr>
      <vt:lpstr>Изобильненский</vt:lpstr>
      <vt:lpstr>Изобильненский2</vt:lpstr>
      <vt:lpstr>Ипатовский</vt:lpstr>
      <vt:lpstr>Ипатовский2</vt:lpstr>
      <vt:lpstr>Кировский</vt:lpstr>
      <vt:lpstr>Кировский2</vt:lpstr>
      <vt:lpstr>Кисловодск</vt:lpstr>
      <vt:lpstr>Кисловодск2</vt:lpstr>
      <vt:lpstr>Кочубеевский</vt:lpstr>
      <vt:lpstr>Кочубеевский2</vt:lpstr>
      <vt:lpstr>Красногвардейский</vt:lpstr>
      <vt:lpstr>Красногвардейский2</vt:lpstr>
      <vt:lpstr>Курский</vt:lpstr>
      <vt:lpstr>Курский2</vt:lpstr>
      <vt:lpstr>Левокумский</vt:lpstr>
      <vt:lpstr>Левокумский2</vt:lpstr>
      <vt:lpstr>Лермонтов</vt:lpstr>
      <vt:lpstr>Лермонтов2</vt:lpstr>
      <vt:lpstr>Минераловодский</vt:lpstr>
      <vt:lpstr>Минераловодский2</vt:lpstr>
      <vt:lpstr>Нефтекумский</vt:lpstr>
      <vt:lpstr>Нефтекумский2</vt:lpstr>
      <vt:lpstr>Новоалександровский</vt:lpstr>
      <vt:lpstr>Новоалександровский2</vt:lpstr>
      <vt:lpstr>Новоселицкий</vt:lpstr>
      <vt:lpstr>Новоселицкий2</vt:lpstr>
      <vt:lpstr>Петровский2</vt:lpstr>
      <vt:lpstr>Предгорный</vt:lpstr>
      <vt:lpstr>Предгорный2</vt:lpstr>
      <vt:lpstr>Пятигорск</vt:lpstr>
      <vt:lpstr>Пятигорск2</vt:lpstr>
      <vt:lpstr>Советский</vt:lpstr>
      <vt:lpstr>Советский2</vt:lpstr>
      <vt:lpstr>Ставрополь</vt:lpstr>
      <vt:lpstr>Ставрополь2</vt:lpstr>
      <vt:lpstr>Степновский</vt:lpstr>
      <vt:lpstr>Степновский2</vt:lpstr>
      <vt:lpstr>Труновский</vt:lpstr>
      <vt:lpstr>Труновский2</vt:lpstr>
      <vt:lpstr>Туркменский</vt:lpstr>
      <vt:lpstr>Туркменский2</vt:lpstr>
      <vt:lpstr>Шпаковский</vt:lpstr>
      <vt:lpstr>Шпаковский2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</dc:creator>
  <cp:lastModifiedBy>15internet</cp:lastModifiedBy>
  <cp:revision>0</cp:revision>
  <dcterms:created xsi:type="dcterms:W3CDTF">2015-06-05T18:19:34Z</dcterms:created>
  <dcterms:modified xsi:type="dcterms:W3CDTF">2022-03-31T09:51:14Z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